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โรงเรียนสาธิต\ปี70\คำขอตั้งเงินรายได้70\คำขอตั้ง\ยอดงบประมาณ 3 เล่ม แจ้งฝ่าย\"/>
    </mc:Choice>
  </mc:AlternateContent>
  <bookViews>
    <workbookView xWindow="0" yWindow="0" windowWidth="28800" windowHeight="12210"/>
  </bookViews>
  <sheets>
    <sheet name="สรุป" sheetId="17" r:id="rId1"/>
    <sheet name="33.ทศ.เด็กเล็ก" sheetId="1" r:id="rId2"/>
    <sheet name="33.ทศ. ป.1" sheetId="2" r:id="rId3"/>
    <sheet name="33.ทศ ป.2" sheetId="3" r:id="rId4"/>
    <sheet name="33.ทศ ป.3" sheetId="4" r:id="rId5"/>
    <sheet name="33.ทศ ป.4" sheetId="5" r:id="rId6"/>
    <sheet name="33.พบเพื่อนญี่ปุ่น ป.4" sheetId="6" r:id="rId7"/>
    <sheet name="33.ทศ. ป.5" sheetId="8" r:id="rId8"/>
    <sheet name="33.พบเพื่อนญี่ปุ่น ป.5" sheetId="9" r:id="rId9"/>
    <sheet name="33.ทศ. ป.6" sheetId="10" r:id="rId10"/>
    <sheet name="33.แห่เทียน ป.6" sheetId="22" r:id="rId11"/>
    <sheet name="33.เรียนรู้ อยู่ร่วม" sheetId="15" r:id="rId12"/>
    <sheet name="34.กีฬา" sheetId="14" r:id="rId13"/>
    <sheet name="34.แข่งกีฬาภายนอก" sheetId="18" r:id="rId14"/>
    <sheet name="35.ศูนย์ภูมิปัญญา" sheetId="19" r:id="rId15"/>
    <sheet name="36.สภานักเรียน" sheetId="12" r:id="rId16"/>
    <sheet name="37.สวนพฤษศาสตร์" sheetId="11" r:id="rId17"/>
    <sheet name="38.สารสนเทศ" sheetId="20" r:id="rId18"/>
    <sheet name="38.แท็บแล็ต" sheetId="21" r:id="rId19"/>
  </sheets>
  <definedNames>
    <definedName name="_xlnm.Print_Titles" localSheetId="12">'34.กีฬา'!$1:$5</definedName>
    <definedName name="_xlnm.Print_Titles" localSheetId="13">'34.แข่งกีฬาภายนอก'!$1:$5</definedName>
    <definedName name="_xlnm.Print_Titles" localSheetId="14">'35.ศูนย์ภูมิปัญญา'!$1:$4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4" l="1"/>
  <c r="I12" i="2"/>
  <c r="C9" i="10" l="1"/>
  <c r="B20" i="17" l="1"/>
  <c r="C14" i="22"/>
  <c r="I14" i="22" s="1"/>
  <c r="B26" i="17" l="1"/>
  <c r="B23" i="17"/>
  <c r="B22" i="17"/>
  <c r="B21" i="17"/>
  <c r="B18" i="17"/>
  <c r="B16" i="17"/>
  <c r="B11" i="17"/>
  <c r="I12" i="21"/>
  <c r="I16" i="11"/>
  <c r="I73" i="19"/>
  <c r="I102" i="18"/>
  <c r="I75" i="14"/>
  <c r="I16" i="15"/>
  <c r="I11" i="9"/>
  <c r="I11" i="6"/>
  <c r="G11" i="4" l="1"/>
  <c r="B13" i="17" s="1"/>
  <c r="C12" i="21" l="1"/>
  <c r="C12" i="20"/>
  <c r="I12" i="20" s="1"/>
  <c r="B27" i="17" s="1"/>
  <c r="C72" i="19" l="1"/>
  <c r="C64" i="19"/>
  <c r="C58" i="19"/>
  <c r="C48" i="19"/>
  <c r="C34" i="19"/>
  <c r="C18" i="19"/>
  <c r="C14" i="19"/>
  <c r="C101" i="18"/>
  <c r="C94" i="18"/>
  <c r="C88" i="18"/>
  <c r="C72" i="18"/>
  <c r="C68" i="18"/>
  <c r="C61" i="18"/>
  <c r="C54" i="18"/>
  <c r="C43" i="18"/>
  <c r="C32" i="18"/>
  <c r="C24" i="18"/>
  <c r="E12" i="18"/>
  <c r="C19" i="18" s="1"/>
  <c r="C102" i="18" s="1"/>
  <c r="C74" i="14"/>
  <c r="C71" i="14"/>
  <c r="E42" i="14"/>
  <c r="C55" i="14" s="1"/>
  <c r="C35" i="14"/>
  <c r="C27" i="14"/>
  <c r="C23" i="14"/>
  <c r="C28" i="14" s="1"/>
  <c r="C20" i="14"/>
  <c r="C73" i="19" l="1"/>
  <c r="C75" i="14"/>
  <c r="D12" i="8" l="1"/>
  <c r="C13" i="8" s="1"/>
  <c r="I13" i="8" s="1"/>
  <c r="B17" i="17" s="1"/>
  <c r="C12" i="2" l="1"/>
  <c r="C12" i="1"/>
  <c r="I12" i="1" s="1"/>
  <c r="B10" i="17" s="1"/>
  <c r="D10" i="15" l="1"/>
  <c r="C11" i="6" l="1"/>
  <c r="C15" i="11" l="1"/>
  <c r="C11" i="11" l="1"/>
  <c r="C16" i="11" s="1"/>
  <c r="C12" i="12"/>
  <c r="I12" i="12" s="1"/>
  <c r="B25" i="17" s="1"/>
  <c r="C16" i="15"/>
  <c r="C12" i="10"/>
  <c r="I12" i="10" s="1"/>
  <c r="B19" i="17" s="1"/>
  <c r="C11" i="9"/>
  <c r="C14" i="5"/>
  <c r="C12" i="3"/>
  <c r="I12" i="3" s="1"/>
  <c r="B12" i="17" s="1"/>
  <c r="I14" i="5" l="1"/>
  <c r="B14" i="17" s="1"/>
  <c r="B28" i="17" s="1"/>
</calcChain>
</file>

<file path=xl/sharedStrings.xml><?xml version="1.0" encoding="utf-8"?>
<sst xmlns="http://schemas.openxmlformats.org/spreadsheetml/2006/main" count="575" uniqueCount="272">
  <si>
    <t>ลำดับ</t>
  </si>
  <si>
    <t>รายการ</t>
  </si>
  <si>
    <t>งบประมาณที่ขอตั้ง</t>
  </si>
  <si>
    <t>ค่าตอบแทน</t>
  </si>
  <si>
    <t>ค่าใช้สอย</t>
  </si>
  <si>
    <t>ค่าวัสดุ</t>
  </si>
  <si>
    <t>ค่าครุภัณฑ์</t>
  </si>
  <si>
    <t>ค่าใช้จ่ายกลาง</t>
  </si>
  <si>
    <t>ค่าวัสดุการศึกษา</t>
  </si>
  <si>
    <t>ค่าวัสดุในการจัดกิจกรรม</t>
  </si>
  <si>
    <t>รวมเป็นเงินทั้งสิ้น</t>
  </si>
  <si>
    <t>ค่าอาหารในการจัดกิจกรรม</t>
  </si>
  <si>
    <t>ค่าตอบแทนตำรวจ+น้ำมัน</t>
  </si>
  <si>
    <t>ค่าอาหารว่าง</t>
  </si>
  <si>
    <t>ค่าใช้จ่ายเบ็ดเตล็ด</t>
  </si>
  <si>
    <t>ค่าตอบแทนวิทยากรภายนอก</t>
  </si>
  <si>
    <t>ค่าของที่ระลึก (สำหรับนักเรียน)</t>
  </si>
  <si>
    <t>ค่าวัสดุอุปกรณ์ตกแต่งสถานที่</t>
  </si>
  <si>
    <t>ค่าของรางวัล</t>
  </si>
  <si>
    <t>ค่าวัสดุการศึกษา (ตกแต่งห้องเรียน)</t>
  </si>
  <si>
    <t>งานสภานักเรียน</t>
  </si>
  <si>
    <t>ค่าวัสรดุในการจัดกิจกรรม</t>
  </si>
  <si>
    <t>ค่าวัสดุการเกษตร</t>
  </si>
  <si>
    <t>รวม</t>
  </si>
  <si>
    <t xml:space="preserve">ค่าอาหารว่าง </t>
  </si>
  <si>
    <t>ค่าตอบแทนปฏิบัติงานราชการ (สำหรับวันสำรวจ 17 คน)</t>
  </si>
  <si>
    <t>ค่าใช้จ่ายในกิจกรรม (ค่าบัตรผ่านประตู)</t>
  </si>
  <si>
    <t>ค่าตอบแทนปฏิบัติงานเวลาราชการ (สำหรับสำรวจสถานที่)</t>
  </si>
  <si>
    <t>ค่าใช้จ่ายเบ็ดเตล็ด (สมัครสมาชิกรายปี)</t>
  </si>
  <si>
    <t>ค่าตอบแทนอาจารย์ 15 คน</t>
  </si>
  <si>
    <t>ค่าของที่ระลึก</t>
  </si>
  <si>
    <t>ค่าจ้างเหมารถทัวร์,รถตู้     (10,000x8 คัน)</t>
  </si>
  <si>
    <t>ค่าจ้างเหมารถทัวร์,รถตู้ (8คันx12,000บาท)</t>
  </si>
  <si>
    <t>งานสวนพฤษาศาสตร์</t>
  </si>
  <si>
    <t>งบประมาณ</t>
  </si>
  <si>
    <t>ฝ่ายกิจการนักเรียน</t>
  </si>
  <si>
    <t>พบเพื่อนต่างโรงเรียน ป.4</t>
  </si>
  <si>
    <t xml:space="preserve">งานสวนพฤกษาศาสตร์ </t>
  </si>
  <si>
    <t>ค่าที่พักบุคลากร</t>
  </si>
  <si>
    <t>ที่ขอตั้ง ปี 2570</t>
  </si>
  <si>
    <t>ปีงบประมาณ 2570</t>
  </si>
  <si>
    <t>ปีงบประมาณ 2570 เงินแผ่นดินและเงินรายได้ ระหว่าง 1 ตุลาคม 2569 - 30  กันยายน  2570</t>
  </si>
  <si>
    <t>ปีงบประมาณ 2570 เงินสมาคมครูและผู้ปกครองฯ ระหว่าง 1 กรกฎาคม 2569 - 30  มิถุนายน  2570</t>
  </si>
  <si>
    <t>ค่าตอบแทนปฏิบัติงานราชการ 
(สำหรับวันสำรวจ 8 คน)</t>
  </si>
  <si>
    <t>ค่าจ้างเหมารถทัวร์,รถตู้ 
(8 คัน x 11,000 บาท)</t>
  </si>
  <si>
    <t>ค่าจ้างเหมารถทัวร์,รถตู้ 
(8 คัน x 12,000 บาท) 
(รวมค่าทางด่วน)</t>
  </si>
  <si>
    <t>ค่าใช้จ่ายในกิจกรรม 
(ค่าบัตรผ่านประตู)</t>
  </si>
  <si>
    <t>ค่าตอบแทนปฏิบัติงานเวลาราชการ 
(สำหรับสำรวจสถานที่)</t>
  </si>
  <si>
    <t>ค่าตอบแทนตำรวจ+น้ำมัน 
(คนละ 1,500x2คนx2วัน)</t>
  </si>
  <si>
    <t>ค่าวัสดุในการจัดกิจกรรม 
(สำหรับกิจกรรมวัฒนธรรมและกีฬา)</t>
  </si>
  <si>
    <t>ค่าวัสดุอุปกรณ์ตกแต่งสถานที่ 
(9ห้อง x 2,000 บาท และ
โรงพลศึกษา 10,000 บาท)</t>
  </si>
  <si>
    <t>ค่าจ้างเหมารถทัวร์,รถตู้ 
(8 คันx10,000บาท)</t>
  </si>
  <si>
    <t>ค่าวัสดุในการจัดกิจกรรม 
(กิจกรรมวัฒนธรรมและกีฬา)</t>
  </si>
  <si>
    <t>ค่าวัสดุโฆษณาและเผยแพร่ 
(ป้ายนิเทศเผยแพร่ข้อมูล)</t>
  </si>
  <si>
    <t>ค่าจ้างเหมาบำรุงรักษาต่างๆ 
(ปรับปรุง,ซ่อมแซมห้องพรรณไม้)</t>
  </si>
  <si>
    <t>งานกิจกรรมเสริมหลักสูตร</t>
  </si>
  <si>
    <t>กิจกรรม ทัศนศึกษา บ้านนาครูธานี</t>
  </si>
  <si>
    <t>ค่าจ้างเหมารถทัวร์,รถตู้ (8 คัน x 12,000 บาท)</t>
  </si>
  <si>
    <t>ค่าของที่ระลึก(2 คน x 500 บาท)</t>
  </si>
  <si>
    <t>กิจกรรมถวายเทียนจำนำพรรษา ณ วัดพระเชตุพนฯและศึกษาแหล่งการเรียนรู้จากพิพิธภัณฑ์มิวเซียมสยามและศูนย์วัฒนธรรมอาเซียน</t>
  </si>
  <si>
    <t>ค่าวัสดุในกิจกรรม (เครื่องไทยธรรม ธูปเทียน)</t>
  </si>
  <si>
    <t>ค่าอาหารว่าง (อ.+นร. 300 คน * 50 บาท)</t>
  </si>
  <si>
    <t>กิจกรรมสภานักเรียน</t>
  </si>
  <si>
    <t xml:space="preserve">ค่าวัสดุในการจัดกิจกรรม </t>
  </si>
  <si>
    <t>ค่าดอกไม้พวงมาลัยแสดงความยินดี</t>
  </si>
  <si>
    <t>ค่าวัสดุอุปกรณ์ตกแต่ง</t>
  </si>
  <si>
    <t>ค่าจัดทำเข็มกลัดกลุ่มประธานนักเรียน</t>
  </si>
  <si>
    <t>โครงการสวนพฤกษศาสตร์โรงเรียน</t>
  </si>
  <si>
    <t>ทัศนศึกษา ระดับชั้นเด็กเล็ก – ประถมศึกษาปีที่ 6 (ระดับชั้นเด็กเล็ก)</t>
  </si>
  <si>
    <t>ทัศนศึกษา ระดับชั้นเด็กเล็ก – ประถมศึกษาปีที่ 6 (ระดับชั้น ป.1)</t>
  </si>
  <si>
    <t>ทัศนศึกษา ระดับชั้นเด็กเล็ก – ประถมศึกษาปีที่ 6 (ระดับชั้น ป.2)</t>
  </si>
  <si>
    <t>ทัศนศึกษา ระดับชั้นเด็กเล็ก – ประถมศึกษาปีที่ 6 (ระดับชั้น ป.3)</t>
  </si>
  <si>
    <t>ทัศนศึกษา ระดับชั้นเด็กเล็ก – ประถมศึกษาปีที่ 6 (ระดับชั้น ป.4)</t>
  </si>
  <si>
    <t>ทัศนศึกษา ระดับชั้นเด็กเล็ก – ประถมศึกษาปีที่ 6 (ระดับชั้น ป.5)</t>
  </si>
  <si>
    <t>ทัศนศึกษา ระดับชั้นเด็กเล็ก – ประถมศึกษาปีที่ 6 (ระดับชั้น ป.6)</t>
  </si>
  <si>
    <t>ทัศนศึกษา ระดับชั้นเด็กเล็ก – ประถมศึกษาปีที่ 6 (พบเพื่อนญี่ปุ่น ป.5)</t>
  </si>
  <si>
    <t>ทัศนศึกษา ระดับชั้นเด็กเล็ก – ประถมศึกษาปีที่ 6 (พบเพื่อนญี่ปุ่น ป.4)</t>
  </si>
  <si>
    <t>ค่าบัตรสมาชิกรายปี</t>
  </si>
  <si>
    <t>ค่าอาหารว่าง (อ.+นร. 266 คน * 50 บาท)</t>
  </si>
  <si>
    <t>ค่าจ้างเหมารถ (8 คันๆละ 12,000)</t>
  </si>
  <si>
    <t>โครงการ "พบเพื่อนเชียงใหม่"</t>
  </si>
  <si>
    <t>กิจกรรม “เรียนรู้ อยู่ร่วม บทความต่างของวัฒนธรรม</t>
  </si>
  <si>
    <t>ค่าตอบแทนนักเรียน 50 คน</t>
  </si>
  <si>
    <t>ค่าวัสดุสำนักงาน</t>
  </si>
  <si>
    <t>ค่าบัตรผ่านประตุ</t>
  </si>
  <si>
    <t>ค่าตั๋วเครื่องบินบุคลากร 15 คนๆละ 4,000 บาท</t>
  </si>
  <si>
    <t>ค่าจ้างเหมารถ 3 วัน รวมค่าน้ำมัน</t>
  </si>
  <si>
    <t>1.กิจกรรมบูรณาการพืชศึกษาลงสู่กระบวนการเรียนการสอน</t>
  </si>
  <si>
    <t>2.กิจกรรมพิพิธภัณฑ์พรรณไม้</t>
  </si>
  <si>
    <t>1. ค่าตอบแทนวิทยากร (เงินเดือนผู้ฝึกสอน) จำนวน 5 เดือน ตั้งแต่ มิ.ย. - ต.ค 69</t>
  </si>
  <si>
    <t>กรีฑา</t>
  </si>
  <si>
    <t>กอล์ฟ</t>
  </si>
  <si>
    <t>เทนนิส</t>
  </si>
  <si>
    <t>เทเบิลเทนนิส</t>
  </si>
  <si>
    <t>ฟุตซอลหญิง</t>
  </si>
  <si>
    <t>ฟุตซอลชาย</t>
  </si>
  <si>
    <t>ฟุตบอล</t>
  </si>
  <si>
    <t>แบดมินตัน</t>
  </si>
  <si>
    <t>เปตอง</t>
  </si>
  <si>
    <t>ลีลาศ</t>
  </si>
  <si>
    <t>หมากกระดาน</t>
  </si>
  <si>
    <t>แฮนด์บอล</t>
  </si>
  <si>
    <t xml:space="preserve">บาสเกตบอล 3x3 </t>
  </si>
  <si>
    <t>2. ค่าตอบแทนเก็บตัวและแข่งขัน</t>
  </si>
  <si>
    <t>ช่วงเก็บตัว</t>
  </si>
  <si>
    <t>ค่าตอบแทนบุคลากร (115 คน *500 บาท *17 วัน)</t>
  </si>
  <si>
    <t>ค่าตอบแทนนักกีฬา (330 คน *300 บาท * 17 วัน)</t>
  </si>
  <si>
    <t>ช่วงแข่งขัน</t>
  </si>
  <si>
    <t>ค่าตอบแทนบุคลากร (250 คน * 10,000 บาท)</t>
  </si>
  <si>
    <t>ค่าตอบแทนนักกีฬา (330 คน * 3,500 บาท)</t>
  </si>
  <si>
    <t>3. ค่าตอบแทนไปปฏิบัติราชการประชุม 3 ครั้ง</t>
  </si>
  <si>
    <t>ค่าเบี้ยเลี้ยง ครั้งที่ 1 (5 คน 500 บาท)</t>
  </si>
  <si>
    <t>ค่าเบี้ยเลี้ยง ครั้งที่ 2 (15 คน 500 บาท)</t>
  </si>
  <si>
    <t>ค่าเบี้ยเลี้ยง ครั้งที่ 3 (35 คน 500 บาท)</t>
  </si>
  <si>
    <t>4. ค่าใช้จ่ายอื่นๆ</t>
  </si>
  <si>
    <t>ค่าจ้างเหมารถทัวร์,รถตู้</t>
  </si>
  <si>
    <t>ค่าอาหารช่วงการแข่งขันและเก็บตัว</t>
  </si>
  <si>
    <t>ค่าเวชภัณฑ์ยา</t>
  </si>
  <si>
    <t>เลี้ยงขอบคุณนักกีฬา</t>
  </si>
  <si>
    <t>ค่าเช่าและบำรุงสระว่ายน้ำ</t>
  </si>
  <si>
    <t>ค่าชุดนักกีฬา (329 คน 1,200 บาท)</t>
  </si>
  <si>
    <t>ค่าชุดวอร์ม (329 คน 1,000 บาท)</t>
  </si>
  <si>
    <t>ค่าเสื้อบุคลากรโปโล (450 คน 700 บาท)</t>
  </si>
  <si>
    <t>ค่าเสื้อแจ็คเกต (250 คน 1,000 บาท)</t>
  </si>
  <si>
    <t>ค่าที่พัก เชียงราย 700,000.- 
พะเยา 700,000</t>
  </si>
  <si>
    <t>ค่าอุปกรณ์กีฬา (กีฬาอื่นใช้ชมรม) ยกเว้น กอล์ฟ เปตอง แฮนด์บอล</t>
  </si>
  <si>
    <t>เงินสำรองจ่าย</t>
  </si>
  <si>
    <t>12.1.ค่ารักษาพยาบาลช่วยเก็บตัว 
(6 ประเภท 10,000 บาท) 60,000</t>
  </si>
  <si>
    <t>12.2.งานประชาสัมพันธ์ 20,000</t>
  </si>
  <si>
    <t>12.3.งานโสตฯ 55,000</t>
  </si>
  <si>
    <t>12.4.งานพยาบาล 30,000</t>
  </si>
  <si>
    <t>12.5.งานพัสดุ 50,000</t>
  </si>
  <si>
    <t>12.6.เบ็ดเตล็ด 300,000</t>
  </si>
  <si>
    <t>5. ค่าใช้จ่ายกองกลาง (ทุกชนิดกีฬา)</t>
  </si>
  <si>
    <t>5.1 กรีฑา</t>
  </si>
  <si>
    <t>5.2 กอล์ฟ</t>
  </si>
  <si>
    <t>5.3 เทเบิ้ลเทนนิส</t>
  </si>
  <si>
    <t>5.4 ฟุตซอลชาย</t>
  </si>
  <si>
    <t>5.5 ฟุตซอลหญิง</t>
  </si>
  <si>
    <t>5.6 ฟุตบอล</t>
  </si>
  <si>
    <t>5.7 แบดมินตัน</t>
  </si>
  <si>
    <t>5.8 ว่ายน้ำ</t>
  </si>
  <si>
    <t>5.9 เปตอง</t>
  </si>
  <si>
    <t>5.10 ลีลาศ</t>
  </si>
  <si>
    <t>5.11 หมากกระดาน</t>
  </si>
  <si>
    <t>5.12 แฮนด์บอล</t>
  </si>
  <si>
    <t>5.13 เทนนิส</t>
  </si>
  <si>
    <t>5.14 บาสเกตบอล 3x3</t>
  </si>
  <si>
    <t>6. ค่าใช้จ่ายช่วงการแข่งขัน</t>
  </si>
  <si>
    <t>เงินสนับสนุนกีฬาสาธิต</t>
  </si>
  <si>
    <t xml:space="preserve">กิจกรรม กีฬาภายใน ภายนอก     </t>
  </si>
  <si>
    <t>1. กรีฑา</t>
  </si>
  <si>
    <t>รายการกรีฑากรมพลศึกษา</t>
  </si>
  <si>
    <t>-ค่าตอบแทนนักกีฬา</t>
  </si>
  <si>
    <t>-ค่าตอบแทนผู้ควบคุมทีม</t>
  </si>
  <si>
    <t>-ค่าตอบแทนพนักงานบริการ</t>
  </si>
  <si>
    <t>-อื่นๆ ค่าเสื้อกางเกงแข่งตัวละ 450 บาท</t>
  </si>
  <si>
    <t>รายการบางแสนจ้าวลมกรด</t>
  </si>
  <si>
    <t>รายการจันทบุรี OPEN</t>
  </si>
  <si>
    <t>2. กีฬาแบดมินตัน</t>
  </si>
  <si>
    <t>รายการแบดมินตันกรมพละศึกษา</t>
  </si>
  <si>
    <t>3. กีฬาเทเบิลเทนนิส</t>
  </si>
  <si>
    <t>รายการกรมพละ</t>
  </si>
  <si>
    <t>รายการกองทัพอากาศ</t>
  </si>
  <si>
    <t>4. กีฬาบาสเกตบอล</t>
  </si>
  <si>
    <t xml:space="preserve">รายการกรมพลศึกษา </t>
  </si>
  <si>
    <t xml:space="preserve">รายการกรมพลศึกษา 3X3 </t>
  </si>
  <si>
    <t xml:space="preserve">รายการแข่งที่สมาคมบาสเกตบอล 
แห่งประเทศไทยรับรอง </t>
  </si>
  <si>
    <t xml:space="preserve">5. กีฬาเปตอง </t>
  </si>
  <si>
    <t>1 รายการมูลนิธิเพื่อพัฒนากีฬาเปตอง</t>
  </si>
  <si>
    <t>รายการแข่งขันการท่าเรือ</t>
  </si>
  <si>
    <t xml:space="preserve">รายการกีฬากองทัพอากาศ </t>
  </si>
  <si>
    <t>6. กีฬาฟุตซอลชาย</t>
  </si>
  <si>
    <t>ค่าเข้าร่วมการแข่งขันฟุตซอล 5 ครั้ง</t>
  </si>
  <si>
    <t>ค่าสมัครเข้าร่วมการแข่งขัน</t>
  </si>
  <si>
    <t>7. กีฬาฟุตซอลหญิง</t>
  </si>
  <si>
    <t>เข้าร่วมประลองภายนอก 3 ครั้ง</t>
  </si>
  <si>
    <t>-อื่นๆ ค่าสมัครเข้าร่วมการแข่งขัน</t>
  </si>
  <si>
    <t>8. กีฬาหมากกระดาน</t>
  </si>
  <si>
    <t>สมัครเข้าร่วมการแข่งขันรายการภายนอก</t>
  </si>
  <si>
    <t>9. กีฬาแฮนด์บอล</t>
  </si>
  <si>
    <t>รายการกรมพลศึกษา</t>
  </si>
  <si>
    <t>รายการบูรพาอินวิเตชั่น</t>
  </si>
  <si>
    <t>รายการ Prathomsatit Handball Pre Tournanemt</t>
  </si>
  <si>
    <t>รายการสตรีสมุทปราการคัพ</t>
  </si>
  <si>
    <t>10. กีฬาว่ายน้ำ</t>
  </si>
  <si>
    <t>-อื่นๆ ค่าเต็นท์ที่พักนักกีฬา</t>
  </si>
  <si>
    <t>11. ฟุตบอล</t>
  </si>
  <si>
    <t>กีฬาจตุรมิตร</t>
  </si>
  <si>
    <t>-ค่าอาหาร</t>
  </si>
  <si>
    <t>-ค่าใช้จ่ายอื่นๆ</t>
  </si>
  <si>
    <t>1. กิจกรรมพิธีไหว้ครูนาฏศิลป์โขน</t>
  </si>
  <si>
    <t>ค่าตอบแทนครูผู้ประกอบพิธี และผู้ช่วยผู้ประกอบ 3 คน</t>
  </si>
  <si>
    <t>ค่าตอบแทนวงดนตรีไทย ประกอบพิธี 8 คน</t>
  </si>
  <si>
    <t>ค่าจ้างเหมาจัดเครื่องสังเวยสด สุกครบรวมถวายทุกจุด</t>
  </si>
  <si>
    <t>ค่าจ้างเหมาจัดดอกไม้ประกอบพิธี(รวมพวงมาลัย 200 พวง)</t>
  </si>
  <si>
    <t>ค่าจ้างเหมาจัดปรัมพิธี</t>
  </si>
  <si>
    <t>ค่าอาหาร</t>
  </si>
  <si>
    <t>ค่าของที่ระลึก 300 ชิ้น</t>
  </si>
  <si>
    <t>ค่าเครื่องสังฆทาน 9 ชุด</t>
  </si>
  <si>
    <t>2. กิจกรรมเด็กโขนดูโขนพระราชทาน</t>
  </si>
  <si>
    <t>ค่าบัตรเข้าชมโขน</t>
  </si>
  <si>
    <t>3. กิจกรรม การอบรมสัมมนาโขนจิ๋วสัญจร</t>
  </si>
  <si>
    <t>ค่าตอบแทนวิทยากรภายใน</t>
  </si>
  <si>
    <t>ค่าที่พัก</t>
  </si>
  <si>
    <t>ค่าจ้างเหมาแต่งกายแต่งหน้าโขน</t>
  </si>
  <si>
    <t>ค่าจ้างเหมาวงดนตรีไทย</t>
  </si>
  <si>
    <t>ค่าจ้างเหมาพากย์-ขับร้องโขน</t>
  </si>
  <si>
    <t>ค่าจ้างเหมาจัดนิทรรศการ/ประชาสัมพันธ์</t>
  </si>
  <si>
    <t>ค่าจ้างเหมาจัดสถานที่</t>
  </si>
  <si>
    <t>ค่าจ้างเหมารถขนของ</t>
  </si>
  <si>
    <t>ค่าจ้างเหมารถตู้</t>
  </si>
  <si>
    <t>ค่าจ้างเหมารถบัส</t>
  </si>
  <si>
    <t>ค่าใช้จ่ายเบ็ตเตล็ด</t>
  </si>
  <si>
    <t>ค่าวัสดุในการจัดกิจกกรม</t>
  </si>
  <si>
    <t>ค่าโดยสารเครื่องบิน</t>
  </si>
  <si>
    <t>5.กิจกรรม การพัฒนาสื่อการเรียนการสอนรามเกียรติ์ 70</t>
  </si>
  <si>
    <t>เครื่องประดับตัวนาง</t>
  </si>
  <si>
    <t>เครื่องประดับเสนายักษ์</t>
  </si>
  <si>
    <t>เครื่องประดับเสนาลิง</t>
  </si>
  <si>
    <t>ผ้ายกนุ่งสำเร็จ</t>
  </si>
  <si>
    <t>หัวโขนเสนายักษ์</t>
  </si>
  <si>
    <t>หัวโขนเสนาลิง</t>
  </si>
  <si>
    <t>หัวเขนยักษ์</t>
  </si>
  <si>
    <t>หัวเขนลิง</t>
  </si>
  <si>
    <t>5.กิจกรรม การบริการสังคมและดำรงไว้ซึ่งศิลปวัฒนธรรม</t>
  </si>
  <si>
    <t>ค่าตอบแทนไปปฏิบัติราชการ</t>
  </si>
  <si>
    <t>ค่าจ้างเหมาแต่งกาย-หน้าโขน</t>
  </si>
  <si>
    <t>ค่าวัสดุซ่อมแซม</t>
  </si>
  <si>
    <t>6.กิจกรรม พัฒนาศักยภาพนักเรียนด้านการแสดงโขน</t>
  </si>
  <si>
    <t>ค่าตอบแทนการปฏิบัติงานนอกเวลา</t>
  </si>
  <si>
    <t>ศูนย์ศึกษาภูมิปัญญาไทยในรามเกียรติ์</t>
  </si>
  <si>
    <t xml:space="preserve"> </t>
  </si>
  <si>
    <t>โครงการ พัฒนาการจัดการเรียนการสอนด้านสื่อและเทคโนโลยี</t>
  </si>
  <si>
    <t>ค่าบริการดูแลระบบคลาวด์</t>
  </si>
  <si>
    <t>ค่าบำรุงรักษา Application PSP School</t>
  </si>
  <si>
    <t>ค่าซ่อมบำรุงอุปกรณ์+ครุภัณฑ์ 
(เบิกจากงานพัสดุ)</t>
  </si>
  <si>
    <t>ค่าอุปกรณ์เสริมสำหรับแท็บเล็ต</t>
  </si>
  <si>
    <t>ค่าซ่อมแซมแท็บแล็ต 
(เบิกจากงานพัสดุ)</t>
  </si>
  <si>
    <t>ค่าอาหารและอาหารว่าง  
(เบิกจากจัดเลี้ยง)</t>
  </si>
  <si>
    <t>ค่าอาหารจัดกิจกรรม 
(เบิกจากจัดเลี้ยง)</t>
  </si>
  <si>
    <t>งานกิจกรรมกีฬา</t>
  </si>
  <si>
    <t>งานเทคโนโลยีสารสนเทศ</t>
  </si>
  <si>
    <t>โครงการกีฬาสาธิตสามัคคี</t>
  </si>
  <si>
    <t>โครงการจัดการเข้าร่วมการแข่งขันกีฬาภายในและภายนอกโรงเรียน</t>
  </si>
  <si>
    <t>โครงการ พัฒนาการจัดการเรียนการสอนด้านแท็บแล็ต</t>
  </si>
  <si>
    <t xml:space="preserve">  กิจกรรม สานสัมพันธ์โขนจิ๋วเชียงใหม่</t>
  </si>
  <si>
    <t>ค่าซอมแชมห้อง Server ( เปลี่ยนประตู, ซ่อมแซม) 400,000</t>
  </si>
  <si>
    <t>ค่าปรับปรุงระบบ Server 300,000</t>
  </si>
  <si>
    <t>)4.กิจกรรม สานสัมพันธ์โขนจิ๋วเชียงใหม่ (บริการวิชาการ)</t>
  </si>
  <si>
    <t>ทัศนศึกษา</t>
  </si>
  <si>
    <t xml:space="preserve">  ทัศนศึกษาเด็กเล็ก</t>
  </si>
  <si>
    <t xml:space="preserve">  ทัศนศึกษา ป.1</t>
  </si>
  <si>
    <t xml:space="preserve">  ทัศนศึกษา ป.2</t>
  </si>
  <si>
    <t xml:space="preserve">  ทัศนศึกษา ป.3</t>
  </si>
  <si>
    <t xml:space="preserve">  ทัศนศึกษา ป.4</t>
  </si>
  <si>
    <t xml:space="preserve">  พบเพื่อนญี่ปุ่น ป.4</t>
  </si>
  <si>
    <t xml:space="preserve">  ทัศนศึกษา ป.5</t>
  </si>
  <si>
    <t xml:space="preserve">  พบเพื่อนญี่ปุ่น ป.5</t>
  </si>
  <si>
    <t xml:space="preserve">  ทัศนศึกษา ป.6</t>
  </si>
  <si>
    <t xml:space="preserve">  พบเพื่อนเชียงใหม่</t>
  </si>
  <si>
    <t>ค่าตอบแทนตำรวจ+น้ำมัน (คนละ 1,500x2คนx2วัน)</t>
  </si>
  <si>
    <t>ค่าจ้างเหมารถทัวร์,รถตู้ (9 คันx10,000บาท)</t>
  </si>
  <si>
    <t>ค่าอาหารในการจัดกิจกรรม (300 คน*70 บาท)</t>
  </si>
  <si>
    <t>ค่าของที่ระลึก (ค่าดอกไม้แสดงมุทิตาจิต)</t>
  </si>
  <si>
    <t>ค่าเช่าแท็บเล็ต สัญญา 2 ปี 240 เครื่อง</t>
  </si>
  <si>
    <t>กิจกรรมทัศนศึกษา ณ อรุณฟาร์มวิลเลจ จ.ชลบุรี</t>
  </si>
  <si>
    <t>ค่าใช้จ่ายในกิจกรรม (อ+นร 280 * 200 บาท)</t>
  </si>
  <si>
    <t>ค่าอาหารว่าง (อ.+นร. 284 คน * 50 บาท)</t>
  </si>
  <si>
    <t>ค่าอาหารในการจัดกิจกรรม (284 คน*70 บาท)</t>
  </si>
  <si>
    <t xml:space="preserve">  แห่เทียนจำนำพรรษา</t>
  </si>
  <si>
    <t>ศูนย์ภูมิปัญญาไทยในรามเกียรติ์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</si>
</sst>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20"/>
      <color theme="1"/>
      <name val="TH SarabunPSK"/>
      <family val="2"/>
    </font>
    <font>
      <b/>
      <sz val="15"/>
      <name val="TH SarabunPSK"/>
      <family val="2"/>
    </font>
    <font>
      <sz val="16"/>
      <color rgb="FF000000"/>
      <name val="TH SarabunPSK"/>
      <family val="2"/>
    </font>
    <font>
      <sz val="15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2" fillId="0" borderId="2" xfId="1" applyNumberFormat="1" applyFont="1" applyBorder="1" applyAlignment="1">
      <alignment horizontal="center" vertical="center"/>
    </xf>
    <xf numFmtId="167" fontId="2" fillId="0" borderId="2" xfId="1" applyNumberFormat="1" applyFont="1" applyBorder="1" applyAlignment="1">
      <alignment horizontal="left" vertical="center" indent="2"/>
    </xf>
    <xf numFmtId="166" fontId="2" fillId="0" borderId="4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7" fontId="2" fillId="0" borderId="0" xfId="1" applyNumberFormat="1" applyFont="1" applyAlignment="1">
      <alignment horizontal="left" vertical="center" indent="2"/>
    </xf>
    <xf numFmtId="0" fontId="2" fillId="0" borderId="0" xfId="0" applyFont="1" applyAlignment="1">
      <alignment horizontal="left" vertical="center"/>
    </xf>
    <xf numFmtId="166" fontId="2" fillId="0" borderId="2" xfId="1" applyNumberFormat="1" applyFont="1" applyBorder="1" applyAlignment="1">
      <alignment horizontal="left" vertical="center" indent="2"/>
    </xf>
    <xf numFmtId="0" fontId="2" fillId="0" borderId="2" xfId="0" applyFont="1" applyBorder="1" applyAlignment="1">
      <alignment horizontal="center" vertical="center"/>
    </xf>
    <xf numFmtId="166" fontId="2" fillId="0" borderId="9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6" fontId="2" fillId="0" borderId="1" xfId="1" applyNumberFormat="1" applyFont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left" vertical="center" indent="2"/>
    </xf>
    <xf numFmtId="166" fontId="2" fillId="0" borderId="14" xfId="1" applyNumberFormat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6" fontId="2" fillId="0" borderId="12" xfId="1" applyNumberFormat="1" applyFont="1" applyBorder="1" applyAlignment="1">
      <alignment horizontal="center" vertical="center"/>
    </xf>
    <xf numFmtId="167" fontId="2" fillId="0" borderId="0" xfId="1" applyNumberFormat="1" applyFont="1" applyAlignment="1">
      <alignment horizontal="left" vertical="center"/>
    </xf>
    <xf numFmtId="166" fontId="2" fillId="0" borderId="2" xfId="1" applyNumberFormat="1" applyFont="1" applyBorder="1" applyAlignment="1">
      <alignment horizontal="left" vertical="center"/>
    </xf>
    <xf numFmtId="167" fontId="2" fillId="0" borderId="2" xfId="1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0" xfId="0" applyFont="1" applyFill="1"/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164" fontId="6" fillId="0" borderId="1" xfId="1" applyNumberFormat="1" applyFont="1" applyFill="1" applyBorder="1"/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164" fontId="5" fillId="0" borderId="20" xfId="1" applyNumberFormat="1" applyFont="1" applyFill="1" applyBorder="1"/>
    <xf numFmtId="166" fontId="2" fillId="0" borderId="2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6" fontId="6" fillId="0" borderId="1" xfId="1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166" fontId="6" fillId="0" borderId="2" xfId="1" applyNumberFormat="1" applyFont="1" applyBorder="1" applyAlignment="1">
      <alignment horizontal="center" vertical="center"/>
    </xf>
    <xf numFmtId="166" fontId="6" fillId="0" borderId="2" xfId="1" applyNumberFormat="1" applyFont="1" applyBorder="1" applyAlignment="1">
      <alignment vertical="center"/>
    </xf>
    <xf numFmtId="0" fontId="2" fillId="0" borderId="2" xfId="1" applyNumberFormat="1" applyFont="1" applyBorder="1" applyAlignment="1">
      <alignment horizontal="left" vertical="center" indent="2"/>
    </xf>
    <xf numFmtId="0" fontId="2" fillId="0" borderId="0" xfId="1" applyNumberFormat="1" applyFont="1" applyAlignment="1">
      <alignment horizontal="left" vertical="center" indent="2"/>
    </xf>
    <xf numFmtId="0" fontId="4" fillId="0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166" fontId="4" fillId="4" borderId="2" xfId="1" applyNumberFormat="1" applyFont="1" applyFill="1" applyBorder="1" applyAlignment="1">
      <alignment horizontal="center" vertical="center"/>
    </xf>
    <xf numFmtId="167" fontId="4" fillId="4" borderId="2" xfId="1" applyNumberFormat="1" applyFont="1" applyFill="1" applyBorder="1" applyAlignment="1">
      <alignment horizontal="left" vertical="center" indent="2"/>
    </xf>
    <xf numFmtId="166" fontId="4" fillId="4" borderId="1" xfId="1" applyNumberFormat="1" applyFont="1" applyFill="1" applyBorder="1" applyAlignment="1">
      <alignment horizontal="center" vertical="center"/>
    </xf>
    <xf numFmtId="167" fontId="4" fillId="4" borderId="2" xfId="1" applyNumberFormat="1" applyFont="1" applyFill="1" applyBorder="1" applyAlignment="1">
      <alignment horizontal="center" vertical="center"/>
    </xf>
    <xf numFmtId="0" fontId="4" fillId="4" borderId="2" xfId="1" applyNumberFormat="1" applyFont="1" applyFill="1" applyBorder="1" applyAlignment="1">
      <alignment horizontal="left" vertical="center" indent="2"/>
    </xf>
    <xf numFmtId="0" fontId="4" fillId="0" borderId="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66" fontId="4" fillId="4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66" fontId="6" fillId="0" borderId="3" xfId="1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lef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166" fontId="5" fillId="0" borderId="4" xfId="1" applyNumberFormat="1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166" fontId="6" fillId="3" borderId="3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 wrapText="1"/>
    </xf>
    <xf numFmtId="166" fontId="5" fillId="0" borderId="3" xfId="1" applyNumberFormat="1" applyFont="1" applyBorder="1" applyAlignment="1">
      <alignment horizontal="left" vertical="center"/>
    </xf>
    <xf numFmtId="166" fontId="2" fillId="0" borderId="19" xfId="1" applyNumberFormat="1" applyFont="1" applyBorder="1" applyAlignment="1">
      <alignment horizontal="center" vertical="center"/>
    </xf>
    <xf numFmtId="166" fontId="5" fillId="0" borderId="18" xfId="1" applyNumberFormat="1" applyFont="1" applyBorder="1" applyAlignment="1">
      <alignment horizontal="left" vertical="center"/>
    </xf>
    <xf numFmtId="166" fontId="5" fillId="0" borderId="4" xfId="1" applyNumberFormat="1" applyFont="1" applyBorder="1" applyAlignment="1">
      <alignment horizontal="left" vertical="center"/>
    </xf>
    <xf numFmtId="166" fontId="6" fillId="0" borderId="8" xfId="1" applyNumberFormat="1" applyFont="1" applyBorder="1" applyAlignment="1">
      <alignment horizontal="center" vertical="center"/>
    </xf>
    <xf numFmtId="166" fontId="6" fillId="0" borderId="2" xfId="1" applyNumberFormat="1" applyFont="1" applyBorder="1" applyAlignment="1">
      <alignment horizontal="left"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166" fontId="6" fillId="0" borderId="2" xfId="1" applyNumberFormat="1" applyFont="1" applyBorder="1" applyAlignment="1">
      <alignment horizontal="right" vertical="center" wrapText="1"/>
    </xf>
    <xf numFmtId="166" fontId="5" fillId="0" borderId="9" xfId="1" applyNumberFormat="1" applyFont="1" applyBorder="1" applyAlignment="1">
      <alignment horizontal="center" vertical="center"/>
    </xf>
    <xf numFmtId="166" fontId="5" fillId="0" borderId="2" xfId="1" applyNumberFormat="1" applyFont="1" applyBorder="1" applyAlignment="1">
      <alignment horizontal="center" vertical="center"/>
    </xf>
    <xf numFmtId="166" fontId="6" fillId="0" borderId="18" xfId="1" applyNumberFormat="1" applyFont="1" applyBorder="1" applyAlignment="1">
      <alignment horizontal="center" vertical="center" wrapText="1"/>
    </xf>
    <xf numFmtId="166" fontId="6" fillId="0" borderId="18" xfId="1" applyNumberFormat="1" applyFont="1" applyBorder="1" applyAlignment="1">
      <alignment horizontal="right" vertical="center" wrapText="1"/>
    </xf>
    <xf numFmtId="166" fontId="5" fillId="0" borderId="18" xfId="1" applyNumberFormat="1" applyFont="1" applyBorder="1" applyAlignment="1">
      <alignment horizontal="center" vertical="center"/>
    </xf>
    <xf numFmtId="166" fontId="6" fillId="0" borderId="22" xfId="1" applyNumberFormat="1" applyFont="1" applyFill="1" applyBorder="1" applyAlignment="1">
      <alignment horizontal="center" vertical="center"/>
    </xf>
    <xf numFmtId="166" fontId="5" fillId="0" borderId="22" xfId="1" applyNumberFormat="1" applyFont="1" applyFill="1" applyBorder="1" applyAlignment="1">
      <alignment horizontal="center" vertical="center" wrapText="1"/>
    </xf>
    <xf numFmtId="166" fontId="2" fillId="0" borderId="0" xfId="1" applyNumberFormat="1" applyFont="1" applyFill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left" vertical="center" wrapText="1"/>
    </xf>
    <xf numFmtId="166" fontId="6" fillId="0" borderId="1" xfId="1" applyNumberFormat="1" applyFont="1" applyBorder="1" applyAlignment="1">
      <alignment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2" xfId="1" applyNumberFormat="1" applyFont="1" applyFill="1" applyBorder="1" applyAlignment="1">
      <alignment horizontal="right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vertical="center" wrapText="1"/>
    </xf>
    <xf numFmtId="166" fontId="6" fillId="3" borderId="8" xfId="1" applyNumberFormat="1" applyFont="1" applyFill="1" applyBorder="1" applyAlignment="1">
      <alignment horizontal="center" vertical="center"/>
    </xf>
    <xf numFmtId="166" fontId="5" fillId="3" borderId="2" xfId="1" applyNumberFormat="1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left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166" fontId="6" fillId="0" borderId="11" xfId="1" applyNumberFormat="1" applyFont="1" applyFill="1" applyBorder="1" applyAlignment="1">
      <alignment horizontal="center" vertical="center"/>
    </xf>
    <xf numFmtId="166" fontId="6" fillId="0" borderId="11" xfId="1" applyNumberFormat="1" applyFont="1" applyFill="1" applyBorder="1" applyAlignment="1">
      <alignment horizontal="left" vertical="center" wrapText="1"/>
    </xf>
    <xf numFmtId="166" fontId="6" fillId="0" borderId="11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Border="1" applyAlignment="1">
      <alignment horizontal="center" vertical="center"/>
    </xf>
    <xf numFmtId="166" fontId="2" fillId="3" borderId="3" xfId="1" applyNumberFormat="1" applyFont="1" applyFill="1" applyBorder="1" applyAlignment="1">
      <alignment horizontal="center" vertical="center"/>
    </xf>
    <xf numFmtId="166" fontId="4" fillId="3" borderId="1" xfId="1" applyNumberFormat="1" applyFont="1" applyFill="1" applyBorder="1" applyAlignment="1">
      <alignment horizontal="center" vertical="center" wrapText="1"/>
    </xf>
    <xf numFmtId="166" fontId="2" fillId="2" borderId="3" xfId="1" applyNumberFormat="1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166" fontId="2" fillId="0" borderId="22" xfId="1" applyNumberFormat="1" applyFont="1" applyBorder="1" applyAlignment="1">
      <alignment horizontal="center" vertical="center"/>
    </xf>
    <xf numFmtId="166" fontId="2" fillId="0" borderId="22" xfId="1" applyNumberFormat="1" applyFont="1" applyBorder="1" applyAlignment="1">
      <alignment horizontal="left" vertical="center" wrapText="1"/>
    </xf>
    <xf numFmtId="166" fontId="2" fillId="0" borderId="22" xfId="1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66" fontId="2" fillId="0" borderId="1" xfId="1" applyNumberFormat="1" applyFont="1" applyBorder="1" applyAlignment="1">
      <alignment horizontal="right" vertical="center" wrapText="1"/>
    </xf>
    <xf numFmtId="166" fontId="4" fillId="0" borderId="4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166" fontId="2" fillId="0" borderId="4" xfId="1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left" vertical="center" wrapText="1" indent="2"/>
    </xf>
    <xf numFmtId="166" fontId="4" fillId="0" borderId="9" xfId="1" applyNumberFormat="1" applyFont="1" applyBorder="1" applyAlignment="1">
      <alignment horizontal="center" vertical="center"/>
    </xf>
    <xf numFmtId="166" fontId="4" fillId="0" borderId="2" xfId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166" fontId="2" fillId="0" borderId="11" xfId="1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left" vertical="center" wrapText="1" indent="2"/>
    </xf>
    <xf numFmtId="0" fontId="6" fillId="3" borderId="3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left" vertical="center" wrapText="1" indent="2"/>
    </xf>
    <xf numFmtId="166" fontId="10" fillId="0" borderId="1" xfId="1" applyNumberFormat="1" applyFont="1" applyBorder="1" applyAlignment="1">
      <alignment horizontal="center" vertical="center" wrapText="1"/>
    </xf>
    <xf numFmtId="167" fontId="10" fillId="0" borderId="1" xfId="1" applyNumberFormat="1" applyFont="1" applyBorder="1" applyAlignment="1">
      <alignment horizontal="left" vertical="center" wrapText="1" indent="2"/>
    </xf>
    <xf numFmtId="166" fontId="10" fillId="0" borderId="1" xfId="1" applyNumberFormat="1" applyFont="1" applyBorder="1" applyAlignment="1">
      <alignment horizontal="left" vertical="center" wrapText="1" indent="2"/>
    </xf>
    <xf numFmtId="0" fontId="2" fillId="3" borderId="8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166" fontId="2" fillId="6" borderId="1" xfId="1" applyNumberFormat="1" applyFont="1" applyFill="1" applyBorder="1" applyAlignment="1">
      <alignment horizontal="center" vertical="center"/>
    </xf>
    <xf numFmtId="166" fontId="2" fillId="6" borderId="1" xfId="1" applyNumberFormat="1" applyFont="1" applyFill="1" applyBorder="1" applyAlignment="1">
      <alignment horizontal="left" vertical="center" indent="2"/>
    </xf>
    <xf numFmtId="0" fontId="6" fillId="0" borderId="2" xfId="0" applyFont="1" applyBorder="1" applyAlignment="1">
      <alignment horizontal="left" vertical="center"/>
    </xf>
    <xf numFmtId="166" fontId="6" fillId="0" borderId="2" xfId="1" applyNumberFormat="1" applyFont="1" applyBorder="1" applyAlignment="1">
      <alignment horizontal="left" vertical="center" indent="2"/>
    </xf>
    <xf numFmtId="0" fontId="6" fillId="0" borderId="2" xfId="0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  <xf numFmtId="166" fontId="6" fillId="6" borderId="2" xfId="1" applyNumberFormat="1" applyFont="1" applyFill="1" applyBorder="1" applyAlignment="1">
      <alignment horizontal="center" vertical="center"/>
    </xf>
    <xf numFmtId="166" fontId="6" fillId="6" borderId="2" xfId="1" applyNumberFormat="1" applyFont="1" applyFill="1" applyBorder="1" applyAlignment="1">
      <alignment horizontal="left" vertical="center" indent="2"/>
    </xf>
    <xf numFmtId="166" fontId="6" fillId="6" borderId="4" xfId="1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 wrapText="1"/>
    </xf>
    <xf numFmtId="166" fontId="6" fillId="7" borderId="2" xfId="1" applyNumberFormat="1" applyFont="1" applyFill="1" applyBorder="1" applyAlignment="1">
      <alignment horizontal="center" vertical="center"/>
    </xf>
    <xf numFmtId="166" fontId="6" fillId="7" borderId="2" xfId="1" applyNumberFormat="1" applyFont="1" applyFill="1" applyBorder="1" applyAlignment="1">
      <alignment horizontal="left" vertical="center" indent="2"/>
    </xf>
    <xf numFmtId="166" fontId="6" fillId="7" borderId="4" xfId="1" applyNumberFormat="1" applyFont="1" applyFill="1" applyBorder="1" applyAlignment="1">
      <alignment horizontal="center" vertical="center"/>
    </xf>
    <xf numFmtId="166" fontId="6" fillId="7" borderId="1" xfId="1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166" fontId="4" fillId="2" borderId="5" xfId="1" applyNumberFormat="1" applyFont="1" applyFill="1" applyBorder="1" applyAlignment="1">
      <alignment vertical="center"/>
    </xf>
    <xf numFmtId="166" fontId="4" fillId="2" borderId="6" xfId="1" applyNumberFormat="1" applyFont="1" applyFill="1" applyBorder="1" applyAlignment="1">
      <alignment vertical="center"/>
    </xf>
    <xf numFmtId="166" fontId="4" fillId="2" borderId="7" xfId="1" applyNumberFormat="1" applyFont="1" applyFill="1" applyBorder="1" applyAlignment="1">
      <alignment vertical="center"/>
    </xf>
    <xf numFmtId="166" fontId="4" fillId="4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vertical="center" wrapText="1"/>
    </xf>
    <xf numFmtId="166" fontId="13" fillId="0" borderId="1" xfId="1" applyNumberFormat="1" applyFont="1" applyBorder="1" applyAlignment="1">
      <alignment horizontal="center" vertical="center" wrapText="1"/>
    </xf>
    <xf numFmtId="167" fontId="13" fillId="0" borderId="1" xfId="1" applyNumberFormat="1" applyFont="1" applyBorder="1" applyAlignment="1">
      <alignment horizontal="left" vertical="center" wrapText="1" indent="2"/>
    </xf>
    <xf numFmtId="166" fontId="13" fillId="0" borderId="4" xfId="1" applyNumberFormat="1" applyFont="1" applyBorder="1" applyAlignment="1">
      <alignment horizontal="center" vertical="center"/>
    </xf>
    <xf numFmtId="166" fontId="13" fillId="0" borderId="1" xfId="1" applyNumberFormat="1" applyFont="1" applyBorder="1" applyAlignment="1">
      <alignment horizontal="center" vertical="center"/>
    </xf>
    <xf numFmtId="166" fontId="13" fillId="0" borderId="1" xfId="1" applyNumberFormat="1" applyFont="1" applyBorder="1" applyAlignment="1">
      <alignment horizontal="left" vertical="center" wrapText="1" indent="2"/>
    </xf>
    <xf numFmtId="0" fontId="13" fillId="3" borderId="8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6" fontId="4" fillId="2" borderId="5" xfId="1" applyNumberFormat="1" applyFont="1" applyFill="1" applyBorder="1" applyAlignment="1">
      <alignment horizontal="center" vertical="center"/>
    </xf>
    <xf numFmtId="166" fontId="4" fillId="2" borderId="6" xfId="1" applyNumberFormat="1" applyFont="1" applyFill="1" applyBorder="1" applyAlignment="1">
      <alignment horizontal="center" vertical="center"/>
    </xf>
    <xf numFmtId="166" fontId="4" fillId="2" borderId="7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4" fillId="2" borderId="15" xfId="1" applyNumberFormat="1" applyFont="1" applyFill="1" applyBorder="1" applyAlignment="1">
      <alignment horizontal="center" vertical="center"/>
    </xf>
    <xf numFmtId="166" fontId="4" fillId="2" borderId="16" xfId="1" applyNumberFormat="1" applyFont="1" applyFill="1" applyBorder="1" applyAlignment="1">
      <alignment horizontal="center" vertical="center"/>
    </xf>
    <xf numFmtId="166" fontId="4" fillId="2" borderId="17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6" fontId="3" fillId="0" borderId="0" xfId="1" applyNumberFormat="1" applyFont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 wrapText="1"/>
    </xf>
    <xf numFmtId="166" fontId="5" fillId="3" borderId="18" xfId="1" applyNumberFormat="1" applyFont="1" applyFill="1" applyBorder="1" applyAlignment="1">
      <alignment horizontal="center" vertical="center" wrapText="1"/>
    </xf>
    <xf numFmtId="166" fontId="5" fillId="3" borderId="4" xfId="1" applyNumberFormat="1" applyFont="1" applyFill="1" applyBorder="1" applyAlignment="1">
      <alignment horizontal="center" vertical="center" wrapText="1"/>
    </xf>
    <xf numFmtId="166" fontId="3" fillId="0" borderId="19" xfId="1" applyNumberFormat="1" applyFont="1" applyBorder="1" applyAlignment="1">
      <alignment horizontal="center" vertical="center"/>
    </xf>
    <xf numFmtId="166" fontId="9" fillId="4" borderId="1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66" fontId="5" fillId="0" borderId="10" xfId="1" applyNumberFormat="1" applyFont="1" applyBorder="1" applyAlignment="1">
      <alignment horizontal="left" vertical="center"/>
    </xf>
    <xf numFmtId="166" fontId="5" fillId="0" borderId="19" xfId="1" applyNumberFormat="1" applyFont="1" applyBorder="1" applyAlignment="1">
      <alignment horizontal="left" vertical="center"/>
    </xf>
    <xf numFmtId="166" fontId="5" fillId="0" borderId="21" xfId="1" applyNumberFormat="1" applyFont="1" applyBorder="1" applyAlignment="1">
      <alignment horizontal="left" vertical="center"/>
    </xf>
    <xf numFmtId="166" fontId="5" fillId="0" borderId="3" xfId="1" applyNumberFormat="1" applyFont="1" applyBorder="1" applyAlignment="1">
      <alignment horizontal="left" vertical="center"/>
    </xf>
    <xf numFmtId="166" fontId="5" fillId="0" borderId="18" xfId="1" applyNumberFormat="1" applyFont="1" applyBorder="1" applyAlignment="1">
      <alignment horizontal="left" vertical="center"/>
    </xf>
    <xf numFmtId="166" fontId="5" fillId="0" borderId="4" xfId="1" applyNumberFormat="1" applyFont="1" applyBorder="1" applyAlignment="1">
      <alignment horizontal="left" vertical="center"/>
    </xf>
    <xf numFmtId="166" fontId="5" fillId="0" borderId="3" xfId="1" applyNumberFormat="1" applyFont="1" applyBorder="1" applyAlignment="1">
      <alignment horizontal="left" vertical="center" wrapText="1"/>
    </xf>
    <xf numFmtId="166" fontId="5" fillId="0" borderId="18" xfId="1" applyNumberFormat="1" applyFont="1" applyBorder="1" applyAlignment="1">
      <alignment horizontal="left" vertical="center" wrapText="1"/>
    </xf>
    <xf numFmtId="166" fontId="4" fillId="3" borderId="3" xfId="1" applyNumberFormat="1" applyFont="1" applyFill="1" applyBorder="1" applyAlignment="1">
      <alignment horizontal="center" vertical="center" wrapText="1"/>
    </xf>
    <xf numFmtId="166" fontId="4" fillId="3" borderId="18" xfId="1" applyNumberFormat="1" applyFont="1" applyFill="1" applyBorder="1" applyAlignment="1">
      <alignment horizontal="center" vertical="center" wrapText="1"/>
    </xf>
    <xf numFmtId="166" fontId="4" fillId="3" borderId="4" xfId="1" applyNumberFormat="1" applyFont="1" applyFill="1" applyBorder="1" applyAlignment="1">
      <alignment horizontal="center" vertical="center" wrapText="1"/>
    </xf>
    <xf numFmtId="166" fontId="4" fillId="2" borderId="3" xfId="1" applyNumberFormat="1" applyFont="1" applyFill="1" applyBorder="1" applyAlignment="1">
      <alignment horizontal="center" vertical="center" wrapText="1"/>
    </xf>
    <xf numFmtId="166" fontId="4" fillId="2" borderId="18" xfId="1" applyNumberFormat="1" applyFont="1" applyFill="1" applyBorder="1" applyAlignment="1">
      <alignment horizontal="center" vertical="center" wrapText="1"/>
    </xf>
    <xf numFmtId="166" fontId="4" fillId="2" borderId="4" xfId="1" applyNumberFormat="1" applyFont="1" applyFill="1" applyBorder="1" applyAlignment="1">
      <alignment horizontal="center" vertical="center" wrapText="1"/>
    </xf>
    <xf numFmtId="166" fontId="5" fillId="0" borderId="3" xfId="1" applyNumberFormat="1" applyFont="1" applyFill="1" applyBorder="1" applyAlignment="1">
      <alignment horizontal="left" vertical="center"/>
    </xf>
    <xf numFmtId="166" fontId="5" fillId="0" borderId="18" xfId="1" applyNumberFormat="1" applyFont="1" applyFill="1" applyBorder="1" applyAlignment="1">
      <alignment horizontal="left" vertical="center"/>
    </xf>
    <xf numFmtId="166" fontId="5" fillId="0" borderId="4" xfId="1" applyNumberFormat="1" applyFont="1" applyFill="1" applyBorder="1" applyAlignment="1">
      <alignment horizontal="left" vertical="center"/>
    </xf>
    <xf numFmtId="166" fontId="4" fillId="3" borderId="3" xfId="1" applyNumberFormat="1" applyFont="1" applyFill="1" applyBorder="1" applyAlignment="1">
      <alignment horizontal="center" vertical="center"/>
    </xf>
    <xf numFmtId="166" fontId="4" fillId="3" borderId="18" xfId="1" applyNumberFormat="1" applyFont="1" applyFill="1" applyBorder="1" applyAlignment="1">
      <alignment horizontal="center" vertical="center"/>
    </xf>
    <xf numFmtId="166" fontId="4" fillId="3" borderId="4" xfId="1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166" fontId="4" fillId="2" borderId="3" xfId="1" applyNumberFormat="1" applyFont="1" applyFill="1" applyBorder="1" applyAlignment="1">
      <alignment horizontal="center" vertical="center"/>
    </xf>
    <xf numFmtId="166" fontId="4" fillId="2" borderId="18" xfId="1" applyNumberFormat="1" applyFont="1" applyFill="1" applyBorder="1" applyAlignment="1">
      <alignment horizontal="center" vertical="center"/>
    </xf>
    <xf numFmtId="166" fontId="4" fillId="2" borderId="4" xfId="1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166" fontId="12" fillId="3" borderId="3" xfId="1" applyNumberFormat="1" applyFont="1" applyFill="1" applyBorder="1" applyAlignment="1">
      <alignment horizontal="center" vertical="center" wrapText="1"/>
    </xf>
    <xf numFmtId="166" fontId="12" fillId="3" borderId="18" xfId="1" applyNumberFormat="1" applyFont="1" applyFill="1" applyBorder="1" applyAlignment="1">
      <alignment horizontal="center" vertical="center" wrapText="1"/>
    </xf>
    <xf numFmtId="166" fontId="12" fillId="3" borderId="4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B29"/>
  <sheetViews>
    <sheetView tabSelected="1" workbookViewId="0">
      <selection activeCell="E20" sqref="E20"/>
    </sheetView>
  </sheetViews>
  <sheetFormatPr defaultRowHeight="27" customHeight="1" x14ac:dyDescent="0.35"/>
  <cols>
    <col min="1" max="1" width="64.140625" style="39" customWidth="1"/>
    <col min="2" max="2" width="22" style="39" customWidth="1"/>
    <col min="3" max="16384" width="9.140625" style="39"/>
  </cols>
  <sheetData>
    <row r="1" spans="1:2" ht="27" customHeight="1" x14ac:dyDescent="0.4">
      <c r="A1" s="186" t="s">
        <v>35</v>
      </c>
      <c r="B1" s="186"/>
    </row>
    <row r="2" spans="1:2" ht="27" customHeight="1" x14ac:dyDescent="0.4">
      <c r="A2" s="186" t="s">
        <v>40</v>
      </c>
      <c r="B2" s="186"/>
    </row>
    <row r="3" spans="1:2" ht="27" customHeight="1" x14ac:dyDescent="0.35">
      <c r="A3" s="183" t="s">
        <v>41</v>
      </c>
      <c r="B3" s="183"/>
    </row>
    <row r="4" spans="1:2" ht="27" customHeight="1" x14ac:dyDescent="0.35">
      <c r="A4" s="183" t="s">
        <v>42</v>
      </c>
      <c r="B4" s="183"/>
    </row>
    <row r="5" spans="1:2" ht="27" customHeight="1" x14ac:dyDescent="0.35">
      <c r="A5" s="55"/>
      <c r="B5" s="55"/>
    </row>
    <row r="6" spans="1:2" ht="27" customHeight="1" x14ac:dyDescent="0.35">
      <c r="A6" s="184" t="s">
        <v>1</v>
      </c>
      <c r="B6" s="56" t="s">
        <v>34</v>
      </c>
    </row>
    <row r="7" spans="1:2" ht="27" customHeight="1" x14ac:dyDescent="0.35">
      <c r="A7" s="185"/>
      <c r="B7" s="57" t="s">
        <v>39</v>
      </c>
    </row>
    <row r="8" spans="1:2" ht="27" customHeight="1" x14ac:dyDescent="0.35">
      <c r="A8" s="40" t="s">
        <v>35</v>
      </c>
      <c r="B8" s="41"/>
    </row>
    <row r="9" spans="1:2" ht="27" customHeight="1" x14ac:dyDescent="0.35">
      <c r="A9" s="167" t="s">
        <v>250</v>
      </c>
      <c r="B9" s="41"/>
    </row>
    <row r="10" spans="1:2" ht="27" customHeight="1" x14ac:dyDescent="0.35">
      <c r="A10" s="43" t="s">
        <v>251</v>
      </c>
      <c r="B10" s="42">
        <f>+'33.ทศ.เด็กเล็ก'!I12</f>
        <v>176200</v>
      </c>
    </row>
    <row r="11" spans="1:2" ht="27" customHeight="1" x14ac:dyDescent="0.35">
      <c r="A11" s="43" t="s">
        <v>252</v>
      </c>
      <c r="B11" s="42">
        <f>+'33.ทศ. ป.1'!I12</f>
        <v>173800</v>
      </c>
    </row>
    <row r="12" spans="1:2" ht="27" customHeight="1" x14ac:dyDescent="0.35">
      <c r="A12" s="43" t="s">
        <v>253</v>
      </c>
      <c r="B12" s="42">
        <f>+'33.ทศ ป.2'!I12</f>
        <v>123700</v>
      </c>
    </row>
    <row r="13" spans="1:2" ht="27" customHeight="1" x14ac:dyDescent="0.35">
      <c r="A13" s="43" t="s">
        <v>254</v>
      </c>
      <c r="B13" s="42">
        <f>+'33.ทศ ป.3'!I11</f>
        <v>155700</v>
      </c>
    </row>
    <row r="14" spans="1:2" ht="27" customHeight="1" x14ac:dyDescent="0.35">
      <c r="A14" s="43" t="s">
        <v>255</v>
      </c>
      <c r="B14" s="42">
        <f>+'33.ทศ ป.4'!I14</f>
        <v>216900</v>
      </c>
    </row>
    <row r="15" spans="1:2" ht="27" hidden="1" customHeight="1" x14ac:dyDescent="0.35">
      <c r="A15" s="43" t="s">
        <v>36</v>
      </c>
      <c r="B15" s="42"/>
    </row>
    <row r="16" spans="1:2" ht="27" customHeight="1" x14ac:dyDescent="0.35">
      <c r="A16" s="43" t="s">
        <v>256</v>
      </c>
      <c r="B16" s="42">
        <f>+'33.พบเพื่อนญี่ปุ่น ป.4'!I11</f>
        <v>136000</v>
      </c>
    </row>
    <row r="17" spans="1:2" ht="27" customHeight="1" x14ac:dyDescent="0.35">
      <c r="A17" s="43" t="s">
        <v>257</v>
      </c>
      <c r="B17" s="42">
        <f>+'33.ทศ. ป.5'!I13</f>
        <v>159600</v>
      </c>
    </row>
    <row r="18" spans="1:2" ht="27" customHeight="1" x14ac:dyDescent="0.35">
      <c r="A18" s="43" t="s">
        <v>258</v>
      </c>
      <c r="B18" s="42">
        <f>+'33.พบเพื่อนญี่ปุ่น ป.5'!I11</f>
        <v>120000</v>
      </c>
    </row>
    <row r="19" spans="1:2" ht="27" customHeight="1" x14ac:dyDescent="0.35">
      <c r="A19" s="43" t="s">
        <v>259</v>
      </c>
      <c r="B19" s="42">
        <f>+'33.ทศ. ป.6'!I12</f>
        <v>188100</v>
      </c>
    </row>
    <row r="20" spans="1:2" ht="27" customHeight="1" x14ac:dyDescent="0.35">
      <c r="A20" s="43" t="s">
        <v>270</v>
      </c>
      <c r="B20" s="42">
        <f>+'33.แห่เทียน ป.6'!I14</f>
        <v>149900</v>
      </c>
    </row>
    <row r="21" spans="1:2" ht="27" customHeight="1" x14ac:dyDescent="0.35">
      <c r="A21" s="44" t="s">
        <v>260</v>
      </c>
      <c r="B21" s="42">
        <f>+'33.เรียนรู้ อยู่ร่วม'!I16</f>
        <v>283000</v>
      </c>
    </row>
    <row r="22" spans="1:2" ht="27" customHeight="1" x14ac:dyDescent="0.35">
      <c r="A22" s="168" t="s">
        <v>241</v>
      </c>
      <c r="B22" s="42">
        <f>+'34.กีฬา'!I75+'34.แข่งกีฬาภายนอก'!I102</f>
        <v>15389900</v>
      </c>
    </row>
    <row r="23" spans="1:2" ht="27" customHeight="1" x14ac:dyDescent="0.35">
      <c r="A23" s="168" t="s">
        <v>271</v>
      </c>
      <c r="B23" s="42">
        <f>+'35.ศูนย์ภูมิปัญญา'!I73-B24</f>
        <v>2049700</v>
      </c>
    </row>
    <row r="24" spans="1:2" ht="27" customHeight="1" x14ac:dyDescent="0.35">
      <c r="A24" s="166" t="s">
        <v>246</v>
      </c>
      <c r="B24" s="42">
        <v>900000</v>
      </c>
    </row>
    <row r="25" spans="1:2" ht="27" customHeight="1" x14ac:dyDescent="0.35">
      <c r="A25" s="167" t="s">
        <v>20</v>
      </c>
      <c r="B25" s="42">
        <f>+'36.สภานักเรียน'!I12</f>
        <v>65000</v>
      </c>
    </row>
    <row r="26" spans="1:2" ht="27" customHeight="1" x14ac:dyDescent="0.35">
      <c r="A26" s="167" t="s">
        <v>37</v>
      </c>
      <c r="B26" s="42">
        <f>+'37.สวนพฤษศาสตร์'!I16</f>
        <v>100000</v>
      </c>
    </row>
    <row r="27" spans="1:2" ht="27" customHeight="1" x14ac:dyDescent="0.35">
      <c r="A27" s="167" t="s">
        <v>242</v>
      </c>
      <c r="B27" s="42">
        <f>+'38.สารสนเทศ'!I12+'38.แท็บแล็ต'!I12</f>
        <v>2546700</v>
      </c>
    </row>
    <row r="28" spans="1:2" ht="27" customHeight="1" thickBot="1" x14ac:dyDescent="0.4">
      <c r="A28" s="40" t="s">
        <v>23</v>
      </c>
      <c r="B28" s="45">
        <f>SUM(B10:B27)</f>
        <v>22934200</v>
      </c>
    </row>
    <row r="29" spans="1:2" ht="27" customHeight="1" thickTop="1" x14ac:dyDescent="0.35"/>
  </sheetData>
  <mergeCells count="5">
    <mergeCell ref="A3:B3"/>
    <mergeCell ref="A4:B4"/>
    <mergeCell ref="A6:A7"/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firstPageNumber="38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K32" sqref="K32"/>
    </sheetView>
  </sheetViews>
  <sheetFormatPr defaultRowHeight="24.75" customHeight="1" x14ac:dyDescent="0.25"/>
  <cols>
    <col min="1" max="1" width="6.140625" style="1" customWidth="1"/>
    <col min="2" max="2" width="33.28515625" style="10" customWidth="1"/>
    <col min="3" max="3" width="11.85546875" style="8" bestFit="1" customWidth="1"/>
    <col min="4" max="4" width="10.85546875" style="9" bestFit="1" customWidth="1"/>
    <col min="5" max="5" width="9.140625" style="8" customWidth="1"/>
    <col min="6" max="6" width="11.140625" style="8" bestFit="1" customWidth="1"/>
    <col min="7" max="7" width="14.42578125" style="8" bestFit="1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6.25" customHeight="1" x14ac:dyDescent="0.25">
      <c r="A1" s="187" t="s">
        <v>55</v>
      </c>
      <c r="B1" s="187"/>
      <c r="C1" s="187"/>
      <c r="D1" s="187"/>
      <c r="E1" s="187"/>
      <c r="F1" s="187"/>
      <c r="G1" s="187"/>
    </row>
    <row r="2" spans="1:9" ht="26.25" customHeight="1" x14ac:dyDescent="0.25">
      <c r="A2" s="187" t="s">
        <v>74</v>
      </c>
      <c r="B2" s="187"/>
      <c r="C2" s="187"/>
      <c r="D2" s="187"/>
      <c r="E2" s="187"/>
      <c r="F2" s="187"/>
      <c r="G2" s="187"/>
    </row>
    <row r="3" spans="1:9" ht="26.25" customHeight="1" x14ac:dyDescent="0.25">
      <c r="A3" s="188" t="s">
        <v>40</v>
      </c>
      <c r="B3" s="188"/>
      <c r="C3" s="188"/>
      <c r="D3" s="188"/>
      <c r="E3" s="188"/>
      <c r="F3" s="188"/>
      <c r="G3" s="188"/>
    </row>
    <row r="4" spans="1:9" ht="26.25" customHeight="1" x14ac:dyDescent="0.25">
      <c r="A4" s="192" t="s">
        <v>0</v>
      </c>
      <c r="B4" s="192" t="s">
        <v>1</v>
      </c>
      <c r="C4" s="193" t="s">
        <v>2</v>
      </c>
      <c r="D4" s="193"/>
      <c r="E4" s="193"/>
      <c r="F4" s="193"/>
      <c r="G4" s="193"/>
    </row>
    <row r="5" spans="1:9" ht="26.25" customHeight="1" x14ac:dyDescent="0.25">
      <c r="A5" s="192"/>
      <c r="B5" s="184"/>
      <c r="C5" s="58" t="s">
        <v>3</v>
      </c>
      <c r="D5" s="61" t="s">
        <v>4</v>
      </c>
      <c r="E5" s="58" t="s">
        <v>5</v>
      </c>
      <c r="F5" s="60" t="s">
        <v>6</v>
      </c>
      <c r="G5" s="60" t="s">
        <v>7</v>
      </c>
    </row>
    <row r="6" spans="1:9" ht="21" x14ac:dyDescent="0.25">
      <c r="A6" s="199" t="s">
        <v>266</v>
      </c>
      <c r="B6" s="200"/>
      <c r="C6" s="200"/>
      <c r="D6" s="200"/>
      <c r="E6" s="200"/>
      <c r="F6" s="200"/>
      <c r="G6" s="201"/>
    </row>
    <row r="7" spans="1:9" ht="21" x14ac:dyDescent="0.25">
      <c r="A7" s="15">
        <v>1</v>
      </c>
      <c r="B7" s="16" t="s">
        <v>12</v>
      </c>
      <c r="C7" s="7">
        <v>8000</v>
      </c>
      <c r="D7" s="17"/>
      <c r="E7" s="7"/>
      <c r="F7" s="7"/>
      <c r="G7" s="7"/>
    </row>
    <row r="8" spans="1:9" ht="21" x14ac:dyDescent="0.25">
      <c r="A8" s="15">
        <v>2</v>
      </c>
      <c r="B8" s="16" t="s">
        <v>268</v>
      </c>
      <c r="C8" s="7">
        <v>14200</v>
      </c>
      <c r="D8" s="17"/>
      <c r="E8" s="7"/>
      <c r="F8" s="7"/>
      <c r="G8" s="7"/>
    </row>
    <row r="9" spans="1:9" ht="42" x14ac:dyDescent="0.25">
      <c r="A9" s="12">
        <v>3</v>
      </c>
      <c r="B9" s="29" t="s">
        <v>269</v>
      </c>
      <c r="C9" s="22">
        <f>19880+20</f>
        <v>19900</v>
      </c>
      <c r="D9" s="11"/>
      <c r="E9" s="4"/>
      <c r="F9" s="4"/>
      <c r="G9" s="4"/>
    </row>
    <row r="10" spans="1:9" ht="42" x14ac:dyDescent="0.25">
      <c r="A10" s="12">
        <v>4</v>
      </c>
      <c r="B10" s="29" t="s">
        <v>262</v>
      </c>
      <c r="C10" s="4"/>
      <c r="D10" s="11">
        <v>90000</v>
      </c>
      <c r="E10" s="4"/>
      <c r="F10" s="4"/>
      <c r="G10" s="4"/>
    </row>
    <row r="11" spans="1:9" ht="21" x14ac:dyDescent="0.25">
      <c r="A11" s="12">
        <v>5</v>
      </c>
      <c r="B11" s="3" t="s">
        <v>267</v>
      </c>
      <c r="C11" s="4"/>
      <c r="D11" s="11">
        <v>56000</v>
      </c>
      <c r="E11" s="4"/>
      <c r="F11" s="4"/>
      <c r="G11" s="4"/>
    </row>
    <row r="12" spans="1:9" ht="25.5" customHeight="1" thickBot="1" x14ac:dyDescent="0.3">
      <c r="A12" s="23"/>
      <c r="B12" s="24" t="s">
        <v>10</v>
      </c>
      <c r="C12" s="189">
        <f>SUM(C7:F11)</f>
        <v>188100</v>
      </c>
      <c r="D12" s="190"/>
      <c r="E12" s="190"/>
      <c r="F12" s="190"/>
      <c r="G12" s="191"/>
      <c r="I12" s="25">
        <f>+C12</f>
        <v>188100</v>
      </c>
    </row>
    <row r="13" spans="1:9" ht="24.75" customHeight="1" thickTop="1" x14ac:dyDescent="0.25"/>
    <row r="14" spans="1:9" ht="24.75" hidden="1" customHeight="1" x14ac:dyDescent="0.25"/>
  </sheetData>
  <mergeCells count="8">
    <mergeCell ref="A1:G1"/>
    <mergeCell ref="A3:G3"/>
    <mergeCell ref="C12:G12"/>
    <mergeCell ref="A4:A5"/>
    <mergeCell ref="B4:B5"/>
    <mergeCell ref="C4:G4"/>
    <mergeCell ref="A2:G2"/>
    <mergeCell ref="A6:G6"/>
  </mergeCells>
  <pageMargins left="0.62992125984251968" right="0.23622047244094491" top="0.74803149606299213" bottom="0.74803149606299213" header="0.31496062992125984" footer="0.31496062992125984"/>
  <pageSetup paperSize="9" scale="95" firstPageNumber="43" orientation="portrait" useFirstPageNumber="1" r:id="rId1"/>
  <headerFooter>
    <oddHeader>&amp;R&amp;P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20" sqref="D20"/>
    </sheetView>
  </sheetViews>
  <sheetFormatPr defaultRowHeight="24.75" customHeight="1" x14ac:dyDescent="0.25"/>
  <cols>
    <col min="1" max="1" width="6.140625" style="1" customWidth="1"/>
    <col min="2" max="2" width="40" style="10" customWidth="1"/>
    <col min="3" max="3" width="11.85546875" style="8" bestFit="1" customWidth="1"/>
    <col min="4" max="4" width="10.85546875" style="9" bestFit="1" customWidth="1"/>
    <col min="5" max="5" width="10.140625" style="8" customWidth="1"/>
    <col min="6" max="6" width="11.140625" style="8" bestFit="1" customWidth="1"/>
    <col min="7" max="7" width="14.42578125" style="8" bestFit="1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6.25" customHeight="1" x14ac:dyDescent="0.25">
      <c r="A1" s="187" t="s">
        <v>55</v>
      </c>
      <c r="B1" s="187"/>
      <c r="C1" s="187"/>
      <c r="D1" s="187"/>
      <c r="E1" s="187"/>
      <c r="F1" s="187"/>
      <c r="G1" s="187"/>
    </row>
    <row r="2" spans="1:9" ht="26.25" customHeight="1" x14ac:dyDescent="0.25">
      <c r="A2" s="187" t="s">
        <v>74</v>
      </c>
      <c r="B2" s="187"/>
      <c r="C2" s="187"/>
      <c r="D2" s="187"/>
      <c r="E2" s="187"/>
      <c r="F2" s="187"/>
      <c r="G2" s="187"/>
    </row>
    <row r="3" spans="1:9" ht="26.25" customHeight="1" x14ac:dyDescent="0.25">
      <c r="A3" s="188" t="s">
        <v>40</v>
      </c>
      <c r="B3" s="188"/>
      <c r="C3" s="188"/>
      <c r="D3" s="188"/>
      <c r="E3" s="188"/>
      <c r="F3" s="188"/>
      <c r="G3" s="188"/>
    </row>
    <row r="4" spans="1:9" ht="26.25" customHeight="1" x14ac:dyDescent="0.25">
      <c r="A4" s="192" t="s">
        <v>0</v>
      </c>
      <c r="B4" s="192" t="s">
        <v>1</v>
      </c>
      <c r="C4" s="193" t="s">
        <v>2</v>
      </c>
      <c r="D4" s="193"/>
      <c r="E4" s="193"/>
      <c r="F4" s="193"/>
      <c r="G4" s="193"/>
    </row>
    <row r="5" spans="1:9" ht="26.25" customHeight="1" x14ac:dyDescent="0.25">
      <c r="A5" s="192"/>
      <c r="B5" s="184"/>
      <c r="C5" s="58" t="s">
        <v>3</v>
      </c>
      <c r="D5" s="61" t="s">
        <v>4</v>
      </c>
      <c r="E5" s="58" t="s">
        <v>5</v>
      </c>
      <c r="F5" s="172" t="s">
        <v>6</v>
      </c>
      <c r="G5" s="172" t="s">
        <v>7</v>
      </c>
    </row>
    <row r="6" spans="1:9" ht="21" x14ac:dyDescent="0.25">
      <c r="A6" s="199" t="s">
        <v>59</v>
      </c>
      <c r="B6" s="200"/>
      <c r="C6" s="200"/>
      <c r="D6" s="200"/>
      <c r="E6" s="200"/>
      <c r="F6" s="200"/>
      <c r="G6" s="201"/>
    </row>
    <row r="7" spans="1:9" ht="21" x14ac:dyDescent="0.25">
      <c r="A7" s="15">
        <v>1</v>
      </c>
      <c r="B7" s="16" t="s">
        <v>15</v>
      </c>
      <c r="C7" s="7">
        <v>6000</v>
      </c>
      <c r="D7" s="17"/>
      <c r="E7" s="7"/>
      <c r="F7" s="7"/>
      <c r="G7" s="7"/>
    </row>
    <row r="8" spans="1:9" ht="21" x14ac:dyDescent="0.25">
      <c r="A8" s="15">
        <v>2</v>
      </c>
      <c r="B8" s="16" t="s">
        <v>12</v>
      </c>
      <c r="C8" s="7">
        <v>8000</v>
      </c>
      <c r="D8" s="17"/>
      <c r="E8" s="7"/>
      <c r="F8" s="7"/>
      <c r="G8" s="7"/>
    </row>
    <row r="9" spans="1:9" ht="21" x14ac:dyDescent="0.25">
      <c r="A9" s="15">
        <v>3</v>
      </c>
      <c r="B9" s="16" t="s">
        <v>61</v>
      </c>
      <c r="C9" s="7">
        <v>15000</v>
      </c>
      <c r="D9" s="17"/>
      <c r="E9" s="7"/>
      <c r="F9" s="7"/>
      <c r="G9" s="7"/>
    </row>
    <row r="10" spans="1:9" ht="21" x14ac:dyDescent="0.25">
      <c r="A10" s="12">
        <v>4</v>
      </c>
      <c r="B10" s="29" t="s">
        <v>263</v>
      </c>
      <c r="C10" s="46">
        <v>21000</v>
      </c>
      <c r="D10" s="11"/>
      <c r="E10" s="46"/>
      <c r="F10" s="46"/>
      <c r="G10" s="46"/>
    </row>
    <row r="11" spans="1:9" ht="21" x14ac:dyDescent="0.25">
      <c r="A11" s="12">
        <v>5</v>
      </c>
      <c r="B11" s="29" t="s">
        <v>262</v>
      </c>
      <c r="C11" s="46"/>
      <c r="D11" s="11">
        <v>90000</v>
      </c>
      <c r="E11" s="46"/>
      <c r="F11" s="46"/>
      <c r="G11" s="46"/>
    </row>
    <row r="12" spans="1:9" ht="21" x14ac:dyDescent="0.25">
      <c r="A12" s="12">
        <v>6</v>
      </c>
      <c r="B12" s="3" t="s">
        <v>26</v>
      </c>
      <c r="C12" s="46"/>
      <c r="D12" s="11">
        <v>1400</v>
      </c>
      <c r="E12" s="46"/>
      <c r="F12" s="46"/>
      <c r="G12" s="46"/>
    </row>
    <row r="13" spans="1:9" ht="25.5" customHeight="1" x14ac:dyDescent="0.25">
      <c r="A13" s="15">
        <v>7</v>
      </c>
      <c r="B13" s="16" t="s">
        <v>60</v>
      </c>
      <c r="C13" s="7"/>
      <c r="D13" s="17"/>
      <c r="E13" s="7">
        <v>8500</v>
      </c>
      <c r="F13" s="7"/>
      <c r="G13" s="7"/>
    </row>
    <row r="14" spans="1:9" ht="25.5" customHeight="1" thickBot="1" x14ac:dyDescent="0.3">
      <c r="A14" s="23"/>
      <c r="B14" s="24" t="s">
        <v>10</v>
      </c>
      <c r="C14" s="189">
        <f>SUM(C7:F13)</f>
        <v>149900</v>
      </c>
      <c r="D14" s="190"/>
      <c r="E14" s="190"/>
      <c r="F14" s="190"/>
      <c r="G14" s="191"/>
      <c r="I14" s="25">
        <f>+C14</f>
        <v>149900</v>
      </c>
    </row>
    <row r="15" spans="1:9" ht="24.75" customHeight="1" thickTop="1" x14ac:dyDescent="0.25"/>
    <row r="16" spans="1:9" ht="24.75" hidden="1" customHeight="1" x14ac:dyDescent="0.25"/>
  </sheetData>
  <mergeCells count="8">
    <mergeCell ref="A6:G6"/>
    <mergeCell ref="C14:G14"/>
    <mergeCell ref="A1:G1"/>
    <mergeCell ref="A2:G2"/>
    <mergeCell ref="A3:G3"/>
    <mergeCell ref="A4:A5"/>
    <mergeCell ref="B4:B5"/>
    <mergeCell ref="C4:G4"/>
  </mergeCells>
  <pageMargins left="0.62992125984251968" right="0.23622047244094491" top="0.74803149606299213" bottom="0.74803149606299213" header="0.31496062992125984" footer="0.31496062992125984"/>
  <pageSetup paperSize="9" scale="90" firstPageNumber="43" orientation="portrait" useFirstPageNumber="1" r:id="rId1"/>
  <headerFooter>
    <oddHeader>&amp;R&amp;P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D18" sqref="D18"/>
    </sheetView>
  </sheetViews>
  <sheetFormatPr defaultRowHeight="25.5" customHeight="1" x14ac:dyDescent="0.25"/>
  <cols>
    <col min="1" max="1" width="5.28515625" style="1" customWidth="1"/>
    <col min="2" max="2" width="29.85546875" style="10" customWidth="1"/>
    <col min="3" max="3" width="12.7109375" style="8" customWidth="1"/>
    <col min="4" max="4" width="11.7109375" style="9" customWidth="1"/>
    <col min="5" max="5" width="12.140625" style="8" customWidth="1"/>
    <col min="6" max="6" width="12.7109375" style="8" customWidth="1"/>
    <col min="7" max="7" width="14.285156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5.5" customHeight="1" x14ac:dyDescent="0.25">
      <c r="A1" s="187" t="s">
        <v>55</v>
      </c>
      <c r="B1" s="187"/>
      <c r="C1" s="187"/>
      <c r="D1" s="187"/>
      <c r="E1" s="187"/>
      <c r="F1" s="187"/>
      <c r="G1" s="187"/>
    </row>
    <row r="2" spans="1:9" ht="25.5" customHeight="1" x14ac:dyDescent="0.25">
      <c r="A2" s="187" t="s">
        <v>80</v>
      </c>
      <c r="B2" s="187"/>
      <c r="C2" s="187"/>
      <c r="D2" s="187"/>
      <c r="E2" s="187"/>
      <c r="F2" s="187"/>
      <c r="G2" s="187"/>
    </row>
    <row r="3" spans="1:9" ht="25.5" customHeight="1" x14ac:dyDescent="0.25">
      <c r="A3" s="188" t="s">
        <v>40</v>
      </c>
      <c r="B3" s="188"/>
      <c r="C3" s="188"/>
      <c r="D3" s="188"/>
      <c r="E3" s="188"/>
      <c r="F3" s="188"/>
      <c r="G3" s="188"/>
    </row>
    <row r="4" spans="1:9" ht="25.5" customHeight="1" x14ac:dyDescent="0.25">
      <c r="A4" s="192" t="s">
        <v>0</v>
      </c>
      <c r="B4" s="192" t="s">
        <v>1</v>
      </c>
      <c r="C4" s="193" t="s">
        <v>2</v>
      </c>
      <c r="D4" s="193"/>
      <c r="E4" s="193"/>
      <c r="F4" s="193"/>
      <c r="G4" s="193"/>
    </row>
    <row r="5" spans="1:9" ht="25.5" customHeight="1" x14ac:dyDescent="0.25">
      <c r="A5" s="192"/>
      <c r="B5" s="184"/>
      <c r="C5" s="58" t="s">
        <v>3</v>
      </c>
      <c r="D5" s="61" t="s">
        <v>4</v>
      </c>
      <c r="E5" s="58" t="s">
        <v>5</v>
      </c>
      <c r="F5" s="60" t="s">
        <v>6</v>
      </c>
      <c r="G5" s="60" t="s">
        <v>7</v>
      </c>
    </row>
    <row r="6" spans="1:9" ht="25.5" customHeight="1" x14ac:dyDescent="0.25">
      <c r="A6" s="202" t="s">
        <v>81</v>
      </c>
      <c r="B6" s="203"/>
      <c r="C6" s="203"/>
      <c r="D6" s="203"/>
      <c r="E6" s="203"/>
      <c r="F6" s="203"/>
      <c r="G6" s="204"/>
    </row>
    <row r="7" spans="1:9" ht="25.5" customHeight="1" x14ac:dyDescent="0.25">
      <c r="A7" s="15">
        <v>1</v>
      </c>
      <c r="B7" s="47" t="s">
        <v>29</v>
      </c>
      <c r="C7" s="48">
        <v>22500</v>
      </c>
      <c r="D7" s="49"/>
      <c r="E7" s="48"/>
      <c r="F7" s="7"/>
      <c r="G7" s="7"/>
    </row>
    <row r="8" spans="1:9" ht="25.5" customHeight="1" x14ac:dyDescent="0.25">
      <c r="A8" s="15">
        <v>2</v>
      </c>
      <c r="B8" s="47" t="s">
        <v>82</v>
      </c>
      <c r="C8" s="48">
        <v>15000</v>
      </c>
      <c r="D8" s="49"/>
      <c r="E8" s="48"/>
      <c r="F8" s="7"/>
      <c r="G8" s="7"/>
    </row>
    <row r="9" spans="1:9" ht="25.5" customHeight="1" x14ac:dyDescent="0.25">
      <c r="A9" s="15">
        <v>3</v>
      </c>
      <c r="B9" s="47" t="s">
        <v>13</v>
      </c>
      <c r="C9" s="48">
        <v>6500</v>
      </c>
      <c r="D9" s="49"/>
      <c r="E9" s="48"/>
      <c r="F9" s="7"/>
      <c r="G9" s="7"/>
    </row>
    <row r="10" spans="1:9" ht="25.5" customHeight="1" x14ac:dyDescent="0.25">
      <c r="A10" s="15">
        <v>4</v>
      </c>
      <c r="B10" s="47" t="s">
        <v>86</v>
      </c>
      <c r="C10" s="48"/>
      <c r="D10" s="49">
        <f>45000+20000</f>
        <v>65000</v>
      </c>
      <c r="E10" s="48"/>
      <c r="F10" s="7"/>
      <c r="G10" s="7"/>
    </row>
    <row r="11" spans="1:9" ht="42" x14ac:dyDescent="0.25">
      <c r="A11" s="15">
        <v>5</v>
      </c>
      <c r="B11" s="66" t="s">
        <v>85</v>
      </c>
      <c r="C11" s="48"/>
      <c r="D11" s="49">
        <v>60000</v>
      </c>
      <c r="E11" s="48"/>
      <c r="F11" s="7"/>
      <c r="G11" s="7"/>
    </row>
    <row r="12" spans="1:9" ht="25.5" customHeight="1" x14ac:dyDescent="0.25">
      <c r="A12" s="15">
        <v>6</v>
      </c>
      <c r="B12" s="47" t="s">
        <v>38</v>
      </c>
      <c r="C12" s="48"/>
      <c r="D12" s="49">
        <v>84000</v>
      </c>
      <c r="E12" s="48"/>
      <c r="F12" s="7"/>
      <c r="G12" s="7"/>
    </row>
    <row r="13" spans="1:9" ht="21" x14ac:dyDescent="0.25">
      <c r="A13" s="12">
        <v>7</v>
      </c>
      <c r="B13" s="50" t="s">
        <v>84</v>
      </c>
      <c r="C13" s="51"/>
      <c r="D13" s="52">
        <v>15000</v>
      </c>
      <c r="E13" s="51"/>
      <c r="F13" s="22"/>
      <c r="G13" s="22"/>
    </row>
    <row r="14" spans="1:9" ht="21" x14ac:dyDescent="0.25">
      <c r="A14" s="12">
        <v>8</v>
      </c>
      <c r="B14" s="50" t="s">
        <v>83</v>
      </c>
      <c r="C14" s="51"/>
      <c r="D14" s="52"/>
      <c r="E14" s="51">
        <v>5000</v>
      </c>
      <c r="F14" s="46"/>
      <c r="G14" s="46"/>
    </row>
    <row r="15" spans="1:9" ht="25.5" customHeight="1" x14ac:dyDescent="0.25">
      <c r="A15" s="15">
        <v>9</v>
      </c>
      <c r="B15" s="47" t="s">
        <v>30</v>
      </c>
      <c r="C15" s="48"/>
      <c r="D15" s="49"/>
      <c r="E15" s="48">
        <v>10000</v>
      </c>
      <c r="F15" s="7"/>
      <c r="G15" s="7"/>
    </row>
    <row r="16" spans="1:9" ht="25.5" customHeight="1" thickBot="1" x14ac:dyDescent="0.3">
      <c r="A16" s="23"/>
      <c r="B16" s="24" t="s">
        <v>10</v>
      </c>
      <c r="C16" s="189">
        <f>SUM(C6:F15)</f>
        <v>283000</v>
      </c>
      <c r="D16" s="190"/>
      <c r="E16" s="190"/>
      <c r="F16" s="190"/>
      <c r="G16" s="191"/>
      <c r="I16" s="25">
        <f>+C16</f>
        <v>283000</v>
      </c>
    </row>
    <row r="17" spans="4:4" ht="25.5" customHeight="1" thickTop="1" x14ac:dyDescent="0.25">
      <c r="D17" s="32"/>
    </row>
  </sheetData>
  <mergeCells count="8">
    <mergeCell ref="A1:G1"/>
    <mergeCell ref="A3:G3"/>
    <mergeCell ref="C16:G16"/>
    <mergeCell ref="A4:A5"/>
    <mergeCell ref="B4:B5"/>
    <mergeCell ref="C4:G4"/>
    <mergeCell ref="A6:G6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44" orientation="portrait" useFirstPageNumber="1" r:id="rId1"/>
  <headerFooter>
    <oddHeader>&amp;R&amp;P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workbookViewId="0">
      <selection activeCell="L78" sqref="L78"/>
    </sheetView>
  </sheetViews>
  <sheetFormatPr defaultRowHeight="25.5" customHeight="1" x14ac:dyDescent="0.25"/>
  <cols>
    <col min="1" max="1" width="5.5703125" style="8" customWidth="1"/>
    <col min="2" max="2" width="33.5703125" style="8" customWidth="1"/>
    <col min="3" max="3" width="12.5703125" style="8" customWidth="1"/>
    <col min="4" max="4" width="11.5703125" style="8" customWidth="1"/>
    <col min="5" max="5" width="11.7109375" style="8" customWidth="1"/>
    <col min="6" max="6" width="10.42578125" style="8" customWidth="1"/>
    <col min="7" max="7" width="14.42578125" style="8" bestFit="1" customWidth="1"/>
    <col min="8" max="8" width="9.140625" style="8"/>
    <col min="9" max="9" width="12.140625" style="8" hidden="1" customWidth="1"/>
    <col min="10" max="16384" width="9.140625" style="8"/>
  </cols>
  <sheetData>
    <row r="1" spans="1:7" ht="25.5" customHeight="1" x14ac:dyDescent="0.25">
      <c r="A1" s="205" t="s">
        <v>241</v>
      </c>
      <c r="B1" s="205"/>
      <c r="C1" s="205"/>
      <c r="D1" s="205"/>
      <c r="E1" s="205"/>
      <c r="F1" s="205"/>
      <c r="G1" s="205"/>
    </row>
    <row r="2" spans="1:7" ht="25.5" customHeight="1" x14ac:dyDescent="0.25">
      <c r="A2" s="205" t="s">
        <v>243</v>
      </c>
      <c r="B2" s="205"/>
      <c r="C2" s="205"/>
      <c r="D2" s="205"/>
      <c r="E2" s="205"/>
      <c r="F2" s="205"/>
      <c r="G2" s="205"/>
    </row>
    <row r="3" spans="1:7" ht="25.5" customHeight="1" x14ac:dyDescent="0.25">
      <c r="A3" s="209" t="s">
        <v>40</v>
      </c>
      <c r="B3" s="209"/>
      <c r="C3" s="209"/>
      <c r="D3" s="209"/>
      <c r="E3" s="209"/>
      <c r="F3" s="209"/>
      <c r="G3" s="209"/>
    </row>
    <row r="4" spans="1:7" ht="25.5" customHeight="1" x14ac:dyDescent="0.25">
      <c r="A4" s="210" t="s">
        <v>0</v>
      </c>
      <c r="B4" s="211" t="s">
        <v>1</v>
      </c>
      <c r="C4" s="211" t="s">
        <v>2</v>
      </c>
      <c r="D4" s="211"/>
      <c r="E4" s="211"/>
      <c r="F4" s="211"/>
      <c r="G4" s="211"/>
    </row>
    <row r="5" spans="1:7" ht="25.5" customHeight="1" x14ac:dyDescent="0.25">
      <c r="A5" s="210"/>
      <c r="B5" s="211"/>
      <c r="C5" s="71" t="s">
        <v>3</v>
      </c>
      <c r="D5" s="71" t="s">
        <v>4</v>
      </c>
      <c r="E5" s="71" t="s">
        <v>5</v>
      </c>
      <c r="F5" s="71" t="s">
        <v>6</v>
      </c>
      <c r="G5" s="71" t="s">
        <v>7</v>
      </c>
    </row>
    <row r="6" spans="1:7" ht="25.5" customHeight="1" x14ac:dyDescent="0.25">
      <c r="A6" s="212" t="s">
        <v>89</v>
      </c>
      <c r="B6" s="213"/>
      <c r="C6" s="213"/>
      <c r="D6" s="213"/>
      <c r="E6" s="213"/>
      <c r="F6" s="213"/>
      <c r="G6" s="214"/>
    </row>
    <row r="7" spans="1:7" ht="25.5" customHeight="1" x14ac:dyDescent="0.25">
      <c r="A7" s="72">
        <v>1</v>
      </c>
      <c r="B7" s="73" t="s">
        <v>90</v>
      </c>
      <c r="C7" s="74">
        <v>200000</v>
      </c>
      <c r="D7" s="74"/>
      <c r="E7" s="74"/>
      <c r="F7" s="75"/>
      <c r="G7" s="76"/>
    </row>
    <row r="8" spans="1:7" ht="25.5" customHeight="1" x14ac:dyDescent="0.25">
      <c r="A8" s="72">
        <v>2</v>
      </c>
      <c r="B8" s="73" t="s">
        <v>91</v>
      </c>
      <c r="C8" s="74">
        <v>128400</v>
      </c>
      <c r="D8" s="74"/>
      <c r="E8" s="74"/>
      <c r="F8" s="75"/>
      <c r="G8" s="76"/>
    </row>
    <row r="9" spans="1:7" ht="25.5" customHeight="1" x14ac:dyDescent="0.25">
      <c r="A9" s="72">
        <v>3</v>
      </c>
      <c r="B9" s="73" t="s">
        <v>92</v>
      </c>
      <c r="C9" s="74">
        <v>88800</v>
      </c>
      <c r="D9" s="74"/>
      <c r="E9" s="74"/>
      <c r="F9" s="75"/>
      <c r="G9" s="76"/>
    </row>
    <row r="10" spans="1:7" ht="25.5" customHeight="1" x14ac:dyDescent="0.25">
      <c r="A10" s="72">
        <v>4</v>
      </c>
      <c r="B10" s="73" t="s">
        <v>93</v>
      </c>
      <c r="C10" s="74">
        <v>340000</v>
      </c>
      <c r="D10" s="74"/>
      <c r="E10" s="74"/>
      <c r="F10" s="75"/>
      <c r="G10" s="76"/>
    </row>
    <row r="11" spans="1:7" ht="25.5" customHeight="1" x14ac:dyDescent="0.25">
      <c r="A11" s="72">
        <v>5</v>
      </c>
      <c r="B11" s="73" t="s">
        <v>94</v>
      </c>
      <c r="C11" s="74">
        <v>120000</v>
      </c>
      <c r="D11" s="74"/>
      <c r="E11" s="74"/>
      <c r="F11" s="75"/>
      <c r="G11" s="76"/>
    </row>
    <row r="12" spans="1:7" ht="25.5" customHeight="1" x14ac:dyDescent="0.25">
      <c r="A12" s="72">
        <v>6</v>
      </c>
      <c r="B12" s="73" t="s">
        <v>95</v>
      </c>
      <c r="C12" s="74">
        <v>120000</v>
      </c>
      <c r="D12" s="74"/>
      <c r="E12" s="74"/>
      <c r="F12" s="75"/>
      <c r="G12" s="76"/>
    </row>
    <row r="13" spans="1:7" ht="25.5" customHeight="1" x14ac:dyDescent="0.25">
      <c r="A13" s="72">
        <v>7</v>
      </c>
      <c r="B13" s="73" t="s">
        <v>96</v>
      </c>
      <c r="C13" s="74">
        <v>160000</v>
      </c>
      <c r="D13" s="74"/>
      <c r="E13" s="74"/>
      <c r="F13" s="75"/>
      <c r="G13" s="76"/>
    </row>
    <row r="14" spans="1:7" ht="25.5" customHeight="1" x14ac:dyDescent="0.25">
      <c r="A14" s="72">
        <v>8</v>
      </c>
      <c r="B14" s="73" t="s">
        <v>97</v>
      </c>
      <c r="C14" s="74">
        <v>150000</v>
      </c>
      <c r="D14" s="74"/>
      <c r="E14" s="74"/>
      <c r="F14" s="75"/>
      <c r="G14" s="76"/>
    </row>
    <row r="15" spans="1:7" ht="25.5" customHeight="1" x14ac:dyDescent="0.25">
      <c r="A15" s="72">
        <v>9</v>
      </c>
      <c r="B15" s="73" t="s">
        <v>98</v>
      </c>
      <c r="C15" s="74">
        <v>120000</v>
      </c>
      <c r="D15" s="74"/>
      <c r="E15" s="74"/>
      <c r="F15" s="75"/>
      <c r="G15" s="76"/>
    </row>
    <row r="16" spans="1:7" ht="25.5" customHeight="1" x14ac:dyDescent="0.25">
      <c r="A16" s="72">
        <v>10</v>
      </c>
      <c r="B16" s="73" t="s">
        <v>99</v>
      </c>
      <c r="C16" s="74">
        <v>450000</v>
      </c>
      <c r="D16" s="74"/>
      <c r="E16" s="74"/>
      <c r="F16" s="75"/>
      <c r="G16" s="76"/>
    </row>
    <row r="17" spans="1:7" ht="25.5" customHeight="1" x14ac:dyDescent="0.25">
      <c r="A17" s="72">
        <v>11</v>
      </c>
      <c r="B17" s="73" t="s">
        <v>100</v>
      </c>
      <c r="C17" s="74">
        <v>224000</v>
      </c>
      <c r="D17" s="74"/>
      <c r="E17" s="74"/>
      <c r="F17" s="75"/>
      <c r="G17" s="76"/>
    </row>
    <row r="18" spans="1:7" ht="25.5" customHeight="1" x14ac:dyDescent="0.25">
      <c r="A18" s="72">
        <v>12</v>
      </c>
      <c r="B18" s="73" t="s">
        <v>101</v>
      </c>
      <c r="C18" s="74">
        <v>130000</v>
      </c>
      <c r="D18" s="74"/>
      <c r="E18" s="74"/>
      <c r="F18" s="75"/>
      <c r="G18" s="76"/>
    </row>
    <row r="19" spans="1:7" ht="25.5" customHeight="1" x14ac:dyDescent="0.25">
      <c r="A19" s="72">
        <v>13</v>
      </c>
      <c r="B19" s="73" t="s">
        <v>102</v>
      </c>
      <c r="C19" s="74">
        <v>110000</v>
      </c>
      <c r="D19" s="74"/>
      <c r="E19" s="74"/>
      <c r="F19" s="75"/>
      <c r="G19" s="76"/>
    </row>
    <row r="20" spans="1:7" ht="25.5" customHeight="1" x14ac:dyDescent="0.25">
      <c r="A20" s="77"/>
      <c r="B20" s="78" t="s">
        <v>23</v>
      </c>
      <c r="C20" s="206">
        <f>SUM(C7:F19)</f>
        <v>2341200</v>
      </c>
      <c r="D20" s="207"/>
      <c r="E20" s="207"/>
      <c r="F20" s="207"/>
      <c r="G20" s="208"/>
    </row>
    <row r="21" spans="1:7" ht="25.5" customHeight="1" x14ac:dyDescent="0.25">
      <c r="A21" s="215" t="s">
        <v>103</v>
      </c>
      <c r="B21" s="216"/>
      <c r="C21" s="216"/>
      <c r="D21" s="216"/>
      <c r="E21" s="216"/>
      <c r="F21" s="216"/>
      <c r="G21" s="217"/>
    </row>
    <row r="22" spans="1:7" ht="25.5" customHeight="1" x14ac:dyDescent="0.25">
      <c r="A22" s="79" t="s">
        <v>104</v>
      </c>
      <c r="B22" s="80"/>
      <c r="C22" s="81"/>
      <c r="D22" s="81"/>
      <c r="E22" s="81"/>
      <c r="F22" s="81"/>
      <c r="G22" s="82"/>
    </row>
    <row r="23" spans="1:7" ht="42" x14ac:dyDescent="0.25">
      <c r="A23" s="83">
        <v>1</v>
      </c>
      <c r="B23" s="84" t="s">
        <v>105</v>
      </c>
      <c r="C23" s="85">
        <f>115*500*17</f>
        <v>977500</v>
      </c>
      <c r="D23" s="86"/>
      <c r="E23" s="86"/>
      <c r="F23" s="87"/>
      <c r="G23" s="88"/>
    </row>
    <row r="24" spans="1:7" ht="42" x14ac:dyDescent="0.25">
      <c r="A24" s="72">
        <v>2</v>
      </c>
      <c r="B24" s="73" t="s">
        <v>106</v>
      </c>
      <c r="C24" s="85">
        <v>1700000</v>
      </c>
      <c r="D24" s="86"/>
      <c r="E24" s="86"/>
      <c r="F24" s="87"/>
      <c r="G24" s="88"/>
    </row>
    <row r="25" spans="1:7" ht="25.5" customHeight="1" x14ac:dyDescent="0.25">
      <c r="A25" s="218" t="s">
        <v>107</v>
      </c>
      <c r="B25" s="219"/>
      <c r="C25" s="89"/>
      <c r="D25" s="90"/>
      <c r="E25" s="90"/>
      <c r="F25" s="91"/>
      <c r="G25" s="75"/>
    </row>
    <row r="26" spans="1:7" ht="42" x14ac:dyDescent="0.25">
      <c r="A26" s="83">
        <v>3</v>
      </c>
      <c r="B26" s="84" t="s">
        <v>108</v>
      </c>
      <c r="C26" s="85">
        <v>2500000</v>
      </c>
      <c r="D26" s="86"/>
      <c r="E26" s="86"/>
      <c r="F26" s="87"/>
      <c r="G26" s="88"/>
    </row>
    <row r="27" spans="1:7" ht="42" x14ac:dyDescent="0.25">
      <c r="A27" s="83">
        <v>4</v>
      </c>
      <c r="B27" s="84" t="s">
        <v>109</v>
      </c>
      <c r="C27" s="85">
        <f>330*3500</f>
        <v>1155000</v>
      </c>
      <c r="D27" s="86"/>
      <c r="E27" s="86"/>
      <c r="F27" s="87"/>
      <c r="G27" s="88"/>
    </row>
    <row r="28" spans="1:7" ht="25.5" customHeight="1" x14ac:dyDescent="0.25">
      <c r="A28" s="77"/>
      <c r="B28" s="78" t="s">
        <v>23</v>
      </c>
      <c r="C28" s="206">
        <f>SUM(C23:F27)</f>
        <v>6332500</v>
      </c>
      <c r="D28" s="207"/>
      <c r="E28" s="207"/>
      <c r="F28" s="207"/>
      <c r="G28" s="208"/>
    </row>
    <row r="29" spans="1:7" s="94" customFormat="1" ht="25.5" hidden="1" customHeight="1" x14ac:dyDescent="0.25">
      <c r="A29" s="92"/>
      <c r="B29" s="93"/>
      <c r="C29" s="93"/>
      <c r="D29" s="93"/>
      <c r="E29" s="93"/>
      <c r="F29" s="93"/>
      <c r="G29" s="93"/>
    </row>
    <row r="30" spans="1:7" s="94" customFormat="1" ht="25.5" customHeight="1" x14ac:dyDescent="0.25">
      <c r="A30" s="95"/>
      <c r="B30" s="96"/>
      <c r="C30" s="96"/>
      <c r="D30" s="96"/>
      <c r="E30" s="96"/>
      <c r="F30" s="96"/>
      <c r="G30" s="96"/>
    </row>
    <row r="31" spans="1:7" ht="25.5" customHeight="1" x14ac:dyDescent="0.25">
      <c r="A31" s="215" t="s">
        <v>110</v>
      </c>
      <c r="B31" s="216"/>
      <c r="C31" s="216"/>
      <c r="D31" s="216"/>
      <c r="E31" s="216"/>
      <c r="F31" s="216"/>
      <c r="G31" s="217"/>
    </row>
    <row r="32" spans="1:7" ht="21" x14ac:dyDescent="0.25">
      <c r="A32" s="72">
        <v>1</v>
      </c>
      <c r="B32" s="97" t="s">
        <v>111</v>
      </c>
      <c r="C32" s="98">
        <v>2500</v>
      </c>
      <c r="D32" s="74"/>
      <c r="E32" s="74"/>
      <c r="F32" s="75"/>
      <c r="G32" s="76"/>
    </row>
    <row r="33" spans="1:7" ht="21" x14ac:dyDescent="0.25">
      <c r="A33" s="72">
        <v>2</v>
      </c>
      <c r="B33" s="97" t="s">
        <v>112</v>
      </c>
      <c r="C33" s="98">
        <v>7500</v>
      </c>
      <c r="D33" s="74"/>
      <c r="E33" s="74"/>
      <c r="F33" s="75"/>
      <c r="G33" s="76"/>
    </row>
    <row r="34" spans="1:7" ht="21" x14ac:dyDescent="0.25">
      <c r="A34" s="72">
        <v>3</v>
      </c>
      <c r="B34" s="97" t="s">
        <v>113</v>
      </c>
      <c r="C34" s="98">
        <v>17500</v>
      </c>
      <c r="D34" s="74"/>
      <c r="E34" s="74"/>
      <c r="F34" s="75"/>
      <c r="G34" s="76"/>
    </row>
    <row r="35" spans="1:7" ht="25.5" customHeight="1" x14ac:dyDescent="0.25">
      <c r="A35" s="77"/>
      <c r="B35" s="78" t="s">
        <v>23</v>
      </c>
      <c r="C35" s="206">
        <f>SUM(C32:F34)</f>
        <v>27500</v>
      </c>
      <c r="D35" s="207"/>
      <c r="E35" s="207"/>
      <c r="F35" s="207"/>
      <c r="G35" s="208"/>
    </row>
    <row r="36" spans="1:7" ht="25.5" customHeight="1" x14ac:dyDescent="0.25">
      <c r="A36" s="215" t="s">
        <v>114</v>
      </c>
      <c r="B36" s="216"/>
      <c r="C36" s="216"/>
      <c r="D36" s="216"/>
      <c r="E36" s="216"/>
      <c r="F36" s="216"/>
      <c r="G36" s="217"/>
    </row>
    <row r="37" spans="1:7" ht="25.5" customHeight="1" x14ac:dyDescent="0.25">
      <c r="A37" s="72">
        <v>1</v>
      </c>
      <c r="B37" s="73" t="s">
        <v>115</v>
      </c>
      <c r="C37" s="74"/>
      <c r="D37" s="99">
        <v>1000000</v>
      </c>
      <c r="E37" s="74"/>
      <c r="F37" s="75"/>
      <c r="G37" s="76"/>
    </row>
    <row r="38" spans="1:7" ht="21" x14ac:dyDescent="0.25">
      <c r="A38" s="72">
        <v>2</v>
      </c>
      <c r="B38" s="73" t="s">
        <v>116</v>
      </c>
      <c r="C38" s="99">
        <v>300000</v>
      </c>
      <c r="D38" s="99"/>
      <c r="E38" s="74"/>
      <c r="F38" s="75"/>
      <c r="G38" s="76"/>
    </row>
    <row r="39" spans="1:7" ht="25.5" customHeight="1" x14ac:dyDescent="0.25">
      <c r="A39" s="72">
        <v>3</v>
      </c>
      <c r="B39" s="73" t="s">
        <v>117</v>
      </c>
      <c r="C39" s="74"/>
      <c r="D39" s="99"/>
      <c r="E39" s="99">
        <v>50000</v>
      </c>
      <c r="F39" s="75"/>
      <c r="G39" s="76"/>
    </row>
    <row r="40" spans="1:7" ht="25.5" customHeight="1" x14ac:dyDescent="0.25">
      <c r="A40" s="72">
        <v>4</v>
      </c>
      <c r="B40" s="84" t="s">
        <v>118</v>
      </c>
      <c r="C40" s="74"/>
      <c r="D40" s="99">
        <v>400000</v>
      </c>
      <c r="E40" s="74"/>
      <c r="F40" s="75"/>
      <c r="G40" s="76"/>
    </row>
    <row r="41" spans="1:7" ht="25.5" customHeight="1" x14ac:dyDescent="0.25">
      <c r="A41" s="72">
        <v>5</v>
      </c>
      <c r="B41" s="84" t="s">
        <v>119</v>
      </c>
      <c r="C41" s="74"/>
      <c r="D41" s="99">
        <v>300000</v>
      </c>
      <c r="E41" s="74"/>
      <c r="F41" s="75"/>
      <c r="G41" s="76"/>
    </row>
    <row r="42" spans="1:7" ht="25.5" customHeight="1" x14ac:dyDescent="0.25">
      <c r="A42" s="72">
        <v>6</v>
      </c>
      <c r="B42" s="73" t="s">
        <v>120</v>
      </c>
      <c r="C42" s="74"/>
      <c r="D42" s="99"/>
      <c r="E42" s="99">
        <f>329*1200</f>
        <v>394800</v>
      </c>
      <c r="F42" s="75"/>
      <c r="G42" s="76"/>
    </row>
    <row r="43" spans="1:7" ht="25.5" customHeight="1" x14ac:dyDescent="0.25">
      <c r="A43" s="72">
        <v>7</v>
      </c>
      <c r="B43" s="73" t="s">
        <v>121</v>
      </c>
      <c r="C43" s="74"/>
      <c r="D43" s="99"/>
      <c r="E43" s="99">
        <v>329000</v>
      </c>
      <c r="F43" s="75"/>
      <c r="G43" s="76"/>
    </row>
    <row r="44" spans="1:7" ht="42" x14ac:dyDescent="0.25">
      <c r="A44" s="72">
        <v>8</v>
      </c>
      <c r="B44" s="73" t="s">
        <v>122</v>
      </c>
      <c r="C44" s="74"/>
      <c r="D44" s="99"/>
      <c r="E44" s="99">
        <v>315000</v>
      </c>
      <c r="F44" s="75"/>
      <c r="G44" s="76"/>
    </row>
    <row r="45" spans="1:7" ht="21" x14ac:dyDescent="0.25">
      <c r="A45" s="72">
        <v>9</v>
      </c>
      <c r="B45" s="97" t="s">
        <v>123</v>
      </c>
      <c r="C45" s="86"/>
      <c r="D45" s="100"/>
      <c r="E45" s="99">
        <v>250000</v>
      </c>
      <c r="F45" s="75"/>
      <c r="G45" s="76"/>
    </row>
    <row r="46" spans="1:7" ht="42" x14ac:dyDescent="0.25">
      <c r="A46" s="72">
        <v>10</v>
      </c>
      <c r="B46" s="73" t="s">
        <v>124</v>
      </c>
      <c r="C46" s="101"/>
      <c r="D46" s="102">
        <v>1400000</v>
      </c>
      <c r="E46" s="74"/>
      <c r="F46" s="75"/>
      <c r="G46" s="76"/>
    </row>
    <row r="47" spans="1:7" ht="45" customHeight="1" x14ac:dyDescent="0.25">
      <c r="A47" s="72">
        <v>11</v>
      </c>
      <c r="B47" s="73" t="s">
        <v>125</v>
      </c>
      <c r="C47" s="74"/>
      <c r="D47" s="98"/>
      <c r="E47" s="85">
        <v>50000</v>
      </c>
      <c r="F47" s="75"/>
      <c r="G47" s="76"/>
    </row>
    <row r="48" spans="1:7" ht="25.5" customHeight="1" x14ac:dyDescent="0.25">
      <c r="A48" s="72">
        <v>12</v>
      </c>
      <c r="B48" s="73" t="s">
        <v>126</v>
      </c>
      <c r="C48" s="74"/>
      <c r="D48" s="98"/>
      <c r="E48" s="74"/>
      <c r="F48" s="48"/>
      <c r="G48" s="48"/>
    </row>
    <row r="49" spans="1:7" ht="42" x14ac:dyDescent="0.25">
      <c r="A49" s="83"/>
      <c r="B49" s="84" t="s">
        <v>127</v>
      </c>
      <c r="C49" s="74"/>
      <c r="D49" s="98">
        <v>60000</v>
      </c>
      <c r="E49" s="74"/>
      <c r="F49" s="48"/>
      <c r="G49" s="48"/>
    </row>
    <row r="50" spans="1:7" ht="25.5" customHeight="1" x14ac:dyDescent="0.25">
      <c r="A50" s="83"/>
      <c r="B50" s="84" t="s">
        <v>128</v>
      </c>
      <c r="C50" s="74"/>
      <c r="D50" s="98">
        <v>20000</v>
      </c>
      <c r="E50" s="74"/>
      <c r="F50" s="48"/>
      <c r="G50" s="48"/>
    </row>
    <row r="51" spans="1:7" ht="25.5" customHeight="1" x14ac:dyDescent="0.25">
      <c r="A51" s="83"/>
      <c r="B51" s="84" t="s">
        <v>129</v>
      </c>
      <c r="C51" s="74"/>
      <c r="D51" s="98">
        <v>55000</v>
      </c>
      <c r="E51" s="74"/>
      <c r="F51" s="48"/>
      <c r="G51" s="48"/>
    </row>
    <row r="52" spans="1:7" ht="25.5" customHeight="1" x14ac:dyDescent="0.25">
      <c r="A52" s="83"/>
      <c r="B52" s="84" t="s">
        <v>130</v>
      </c>
      <c r="C52" s="74"/>
      <c r="D52" s="98">
        <v>30000</v>
      </c>
      <c r="E52" s="74"/>
      <c r="F52" s="48"/>
      <c r="G52" s="48"/>
    </row>
    <row r="53" spans="1:7" ht="25.5" customHeight="1" x14ac:dyDescent="0.25">
      <c r="A53" s="83"/>
      <c r="B53" s="84" t="s">
        <v>131</v>
      </c>
      <c r="C53" s="74"/>
      <c r="D53" s="98">
        <v>50000</v>
      </c>
      <c r="E53" s="74"/>
      <c r="F53" s="48"/>
      <c r="G53" s="48"/>
    </row>
    <row r="54" spans="1:7" ht="25.5" customHeight="1" x14ac:dyDescent="0.25">
      <c r="A54" s="83"/>
      <c r="B54" s="84" t="s">
        <v>132</v>
      </c>
      <c r="C54" s="74"/>
      <c r="D54" s="98">
        <v>300000</v>
      </c>
      <c r="E54" s="74"/>
      <c r="F54" s="48"/>
      <c r="G54" s="48"/>
    </row>
    <row r="55" spans="1:7" ht="25.5" customHeight="1" x14ac:dyDescent="0.25">
      <c r="A55" s="77"/>
      <c r="B55" s="78" t="s">
        <v>23</v>
      </c>
      <c r="C55" s="206">
        <f>SUM(C37:F54)</f>
        <v>5303800</v>
      </c>
      <c r="D55" s="207"/>
      <c r="E55" s="207"/>
      <c r="F55" s="207"/>
      <c r="G55" s="208"/>
    </row>
    <row r="56" spans="1:7" s="105" customFormat="1" ht="25.5" customHeight="1" x14ac:dyDescent="0.25">
      <c r="A56" s="226" t="s">
        <v>133</v>
      </c>
      <c r="B56" s="227"/>
      <c r="C56" s="227"/>
      <c r="D56" s="227"/>
      <c r="E56" s="227"/>
      <c r="F56" s="227"/>
      <c r="G56" s="228"/>
    </row>
    <row r="57" spans="1:7" s="105" customFormat="1" ht="25.5" customHeight="1" x14ac:dyDescent="0.25">
      <c r="A57" s="106"/>
      <c r="B57" s="107" t="s">
        <v>134</v>
      </c>
      <c r="C57" s="108"/>
      <c r="D57" s="108"/>
      <c r="E57" s="108">
        <v>25000</v>
      </c>
      <c r="F57" s="108"/>
      <c r="G57" s="108"/>
    </row>
    <row r="58" spans="1:7" s="105" customFormat="1" ht="25.5" customHeight="1" x14ac:dyDescent="0.25">
      <c r="A58" s="106"/>
      <c r="B58" s="107" t="s">
        <v>135</v>
      </c>
      <c r="C58" s="108"/>
      <c r="D58" s="108"/>
      <c r="E58" s="108">
        <v>300000</v>
      </c>
      <c r="F58" s="108"/>
      <c r="G58" s="108"/>
    </row>
    <row r="59" spans="1:7" s="105" customFormat="1" ht="25.5" customHeight="1" x14ac:dyDescent="0.25">
      <c r="A59" s="106"/>
      <c r="B59" s="107" t="s">
        <v>136</v>
      </c>
      <c r="C59" s="108"/>
      <c r="D59" s="108"/>
      <c r="E59" s="108"/>
      <c r="F59" s="108"/>
      <c r="G59" s="108"/>
    </row>
    <row r="60" spans="1:7" s="105" customFormat="1" ht="25.5" customHeight="1" x14ac:dyDescent="0.25">
      <c r="A60" s="109"/>
      <c r="B60" s="110" t="s">
        <v>137</v>
      </c>
      <c r="C60" s="111"/>
      <c r="D60" s="111"/>
      <c r="E60" s="111">
        <v>10000</v>
      </c>
      <c r="F60" s="111"/>
      <c r="G60" s="111"/>
    </row>
    <row r="61" spans="1:7" s="105" customFormat="1" ht="25.5" customHeight="1" x14ac:dyDescent="0.25">
      <c r="A61" s="109"/>
      <c r="B61" s="110" t="s">
        <v>138</v>
      </c>
      <c r="C61" s="111"/>
      <c r="D61" s="111"/>
      <c r="E61" s="111">
        <v>40000</v>
      </c>
      <c r="F61" s="111"/>
      <c r="G61" s="111"/>
    </row>
    <row r="62" spans="1:7" s="105" customFormat="1" ht="25.5" customHeight="1" x14ac:dyDescent="0.25">
      <c r="A62" s="109"/>
      <c r="B62" s="110" t="s">
        <v>139</v>
      </c>
      <c r="C62" s="111"/>
      <c r="D62" s="111"/>
      <c r="E62" s="111">
        <v>20000</v>
      </c>
      <c r="F62" s="111"/>
      <c r="G62" s="111"/>
    </row>
    <row r="63" spans="1:7" s="105" customFormat="1" ht="25.5" customHeight="1" x14ac:dyDescent="0.25">
      <c r="A63" s="109"/>
      <c r="B63" s="110" t="s">
        <v>140</v>
      </c>
      <c r="C63" s="111"/>
      <c r="D63" s="111"/>
      <c r="E63" s="111">
        <v>30000</v>
      </c>
      <c r="F63" s="111"/>
      <c r="G63" s="111"/>
    </row>
    <row r="64" spans="1:7" s="105" customFormat="1" ht="25.5" customHeight="1" x14ac:dyDescent="0.25">
      <c r="A64" s="109"/>
      <c r="B64" s="110" t="s">
        <v>141</v>
      </c>
      <c r="C64" s="111"/>
      <c r="D64" s="111"/>
      <c r="E64" s="111">
        <v>40000</v>
      </c>
      <c r="F64" s="111"/>
      <c r="G64" s="111"/>
    </row>
    <row r="65" spans="1:9" s="105" customFormat="1" ht="25.5" customHeight="1" x14ac:dyDescent="0.25">
      <c r="A65" s="109"/>
      <c r="B65" s="110" t="s">
        <v>142</v>
      </c>
      <c r="C65" s="111"/>
      <c r="D65" s="111"/>
      <c r="E65" s="111">
        <v>10000</v>
      </c>
      <c r="F65" s="111"/>
      <c r="G65" s="111"/>
    </row>
    <row r="66" spans="1:9" s="105" customFormat="1" ht="25.5" customHeight="1" x14ac:dyDescent="0.25">
      <c r="A66" s="109"/>
      <c r="B66" s="110" t="s">
        <v>143</v>
      </c>
      <c r="C66" s="111"/>
      <c r="D66" s="111"/>
      <c r="E66" s="111">
        <v>52000</v>
      </c>
      <c r="F66" s="111"/>
      <c r="G66" s="111"/>
    </row>
    <row r="67" spans="1:9" s="105" customFormat="1" ht="25.5" customHeight="1" x14ac:dyDescent="0.25">
      <c r="A67" s="109"/>
      <c r="B67" s="110" t="s">
        <v>144</v>
      </c>
      <c r="C67" s="111"/>
      <c r="D67" s="111"/>
      <c r="E67" s="111"/>
      <c r="F67" s="111"/>
      <c r="G67" s="111"/>
    </row>
    <row r="68" spans="1:9" s="105" customFormat="1" ht="25.5" customHeight="1" x14ac:dyDescent="0.25">
      <c r="A68" s="109"/>
      <c r="B68" s="110" t="s">
        <v>145</v>
      </c>
      <c r="C68" s="111"/>
      <c r="D68" s="111"/>
      <c r="E68" s="111">
        <v>15000</v>
      </c>
      <c r="F68" s="111"/>
      <c r="G68" s="111"/>
    </row>
    <row r="69" spans="1:9" ht="25.5" customHeight="1" x14ac:dyDescent="0.25">
      <c r="A69" s="109"/>
      <c r="B69" s="110" t="s">
        <v>146</v>
      </c>
      <c r="C69" s="111"/>
      <c r="D69" s="111"/>
      <c r="E69" s="111">
        <v>26000</v>
      </c>
      <c r="F69" s="111"/>
      <c r="G69" s="111"/>
    </row>
    <row r="70" spans="1:9" ht="25.5" customHeight="1" x14ac:dyDescent="0.25">
      <c r="A70" s="109"/>
      <c r="B70" s="110" t="s">
        <v>147</v>
      </c>
      <c r="C70" s="111"/>
      <c r="D70" s="111"/>
      <c r="E70" s="111"/>
      <c r="F70" s="111"/>
      <c r="G70" s="111"/>
    </row>
    <row r="71" spans="1:9" ht="25.5" customHeight="1" x14ac:dyDescent="0.25">
      <c r="A71" s="103"/>
      <c r="B71" s="104" t="s">
        <v>23</v>
      </c>
      <c r="C71" s="206">
        <f>SUM(C57:F70)</f>
        <v>568000</v>
      </c>
      <c r="D71" s="207"/>
      <c r="E71" s="207"/>
      <c r="F71" s="207"/>
      <c r="G71" s="208"/>
    </row>
    <row r="72" spans="1:9" ht="25.5" customHeight="1" x14ac:dyDescent="0.25">
      <c r="A72" s="215" t="s">
        <v>148</v>
      </c>
      <c r="B72" s="216"/>
      <c r="C72" s="216"/>
      <c r="D72" s="216"/>
      <c r="E72" s="216"/>
      <c r="F72" s="216"/>
      <c r="G72" s="217"/>
    </row>
    <row r="73" spans="1:9" ht="25.5" customHeight="1" x14ac:dyDescent="0.25">
      <c r="A73" s="72"/>
      <c r="B73" s="73" t="s">
        <v>149</v>
      </c>
      <c r="C73" s="74"/>
      <c r="D73" s="74">
        <v>150000</v>
      </c>
      <c r="E73" s="74"/>
      <c r="F73" s="112"/>
      <c r="G73" s="48"/>
    </row>
    <row r="74" spans="1:9" ht="25.5" customHeight="1" x14ac:dyDescent="0.25">
      <c r="A74" s="113"/>
      <c r="B74" s="114" t="s">
        <v>23</v>
      </c>
      <c r="C74" s="220">
        <f>SUM(C73:F73)</f>
        <v>150000</v>
      </c>
      <c r="D74" s="221"/>
      <c r="E74" s="221"/>
      <c r="F74" s="221"/>
      <c r="G74" s="222"/>
    </row>
    <row r="75" spans="1:9" ht="25.5" customHeight="1" x14ac:dyDescent="0.25">
      <c r="A75" s="115"/>
      <c r="B75" s="116" t="s">
        <v>10</v>
      </c>
      <c r="C75" s="223">
        <f>C20+C28+C35+C55+C71+C74</f>
        <v>14723000</v>
      </c>
      <c r="D75" s="224"/>
      <c r="E75" s="224"/>
      <c r="F75" s="224"/>
      <c r="G75" s="225"/>
      <c r="I75" s="8">
        <f>+C75</f>
        <v>14723000</v>
      </c>
    </row>
    <row r="76" spans="1:9" ht="25.5" customHeight="1" x14ac:dyDescent="0.25">
      <c r="A76" s="117"/>
      <c r="B76" s="118"/>
      <c r="C76" s="119"/>
      <c r="D76" s="119"/>
      <c r="E76" s="119"/>
      <c r="F76" s="117"/>
      <c r="G76" s="117"/>
    </row>
  </sheetData>
  <mergeCells count="20">
    <mergeCell ref="C74:G74"/>
    <mergeCell ref="C75:G75"/>
    <mergeCell ref="A36:G36"/>
    <mergeCell ref="C55:G55"/>
    <mergeCell ref="A56:G56"/>
    <mergeCell ref="C71:G71"/>
    <mergeCell ref="A72:G72"/>
    <mergeCell ref="A21:G21"/>
    <mergeCell ref="A25:B25"/>
    <mergeCell ref="C28:G28"/>
    <mergeCell ref="A31:G31"/>
    <mergeCell ref="C35:G35"/>
    <mergeCell ref="A1:G1"/>
    <mergeCell ref="A2:G2"/>
    <mergeCell ref="C20:G20"/>
    <mergeCell ref="A3:G3"/>
    <mergeCell ref="A4:A5"/>
    <mergeCell ref="B4:B5"/>
    <mergeCell ref="C4:G4"/>
    <mergeCell ref="A6:G6"/>
  </mergeCells>
  <pageMargins left="0.62992125984251968" right="3.937007874015748E-2" top="0.55118110236220474" bottom="0.55118110236220474" header="0.31496062992125984" footer="0.31496062992125984"/>
  <pageSetup paperSize="9" scale="95" firstPageNumber="45" orientation="portrait" useFirstPageNumber="1" r:id="rId1"/>
  <headerFooter>
    <oddHeader>&amp;R&amp;P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opLeftCell="A52" workbookViewId="0">
      <selection activeCell="I52" sqref="I1:I1048576"/>
    </sheetView>
  </sheetViews>
  <sheetFormatPr defaultRowHeight="25.5" customHeight="1" x14ac:dyDescent="0.25"/>
  <cols>
    <col min="1" max="1" width="5.85546875" style="1" customWidth="1"/>
    <col min="2" max="2" width="34.28515625" style="131" customWidth="1"/>
    <col min="3" max="3" width="12.140625" style="8" customWidth="1"/>
    <col min="4" max="4" width="10.42578125" style="8" bestFit="1" customWidth="1"/>
    <col min="5" max="5" width="9.7109375" style="8" customWidth="1"/>
    <col min="6" max="6" width="11.5703125" style="8" bestFit="1" customWidth="1"/>
    <col min="7" max="7" width="14.7109375" style="8" bestFit="1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7" ht="25.5" customHeight="1" x14ac:dyDescent="0.25">
      <c r="A1" s="205" t="s">
        <v>241</v>
      </c>
      <c r="B1" s="205"/>
      <c r="C1" s="205"/>
      <c r="D1" s="205"/>
      <c r="E1" s="205"/>
      <c r="F1" s="205"/>
      <c r="G1" s="205"/>
    </row>
    <row r="2" spans="1:7" ht="25.5" customHeight="1" x14ac:dyDescent="0.25">
      <c r="A2" s="187" t="s">
        <v>244</v>
      </c>
      <c r="B2" s="187"/>
      <c r="C2" s="187"/>
      <c r="D2" s="187"/>
      <c r="E2" s="187"/>
      <c r="F2" s="187"/>
      <c r="G2" s="187"/>
    </row>
    <row r="3" spans="1:7" ht="25.5" customHeight="1" x14ac:dyDescent="0.25">
      <c r="A3" s="188" t="s">
        <v>40</v>
      </c>
      <c r="B3" s="188"/>
      <c r="C3" s="188"/>
      <c r="D3" s="188"/>
      <c r="E3" s="188"/>
      <c r="F3" s="188"/>
      <c r="G3" s="188"/>
    </row>
    <row r="4" spans="1:7" ht="25.5" customHeight="1" x14ac:dyDescent="0.25">
      <c r="A4" s="192" t="s">
        <v>0</v>
      </c>
      <c r="B4" s="232" t="s">
        <v>1</v>
      </c>
      <c r="C4" s="193" t="s">
        <v>2</v>
      </c>
      <c r="D4" s="193"/>
      <c r="E4" s="193"/>
      <c r="F4" s="193"/>
      <c r="G4" s="193"/>
    </row>
    <row r="5" spans="1:7" ht="25.5" customHeight="1" x14ac:dyDescent="0.25">
      <c r="A5" s="192"/>
      <c r="B5" s="233"/>
      <c r="C5" s="58" t="s">
        <v>3</v>
      </c>
      <c r="D5" s="58" t="s">
        <v>4</v>
      </c>
      <c r="E5" s="58" t="s">
        <v>5</v>
      </c>
      <c r="F5" s="70" t="s">
        <v>6</v>
      </c>
      <c r="G5" s="70" t="s">
        <v>7</v>
      </c>
    </row>
    <row r="6" spans="1:7" ht="25.5" customHeight="1" x14ac:dyDescent="0.25">
      <c r="A6" s="202" t="s">
        <v>150</v>
      </c>
      <c r="B6" s="203"/>
      <c r="C6" s="203"/>
      <c r="D6" s="203"/>
      <c r="E6" s="203"/>
      <c r="F6" s="203"/>
      <c r="G6" s="204"/>
    </row>
    <row r="7" spans="1:7" ht="21" customHeight="1" x14ac:dyDescent="0.25">
      <c r="A7" s="202" t="s">
        <v>151</v>
      </c>
      <c r="B7" s="203"/>
      <c r="C7" s="203"/>
      <c r="D7" s="203"/>
      <c r="E7" s="203"/>
      <c r="F7" s="203"/>
      <c r="G7" s="204"/>
    </row>
    <row r="8" spans="1:7" ht="25.5" customHeight="1" x14ac:dyDescent="0.25">
      <c r="A8" s="2">
        <v>1</v>
      </c>
      <c r="B8" s="120" t="s">
        <v>152</v>
      </c>
      <c r="C8" s="121"/>
      <c r="D8" s="121"/>
      <c r="E8" s="121"/>
      <c r="F8" s="122"/>
      <c r="G8" s="123"/>
    </row>
    <row r="9" spans="1:7" ht="25.5" customHeight="1" x14ac:dyDescent="0.25">
      <c r="A9" s="2"/>
      <c r="B9" s="120" t="s">
        <v>153</v>
      </c>
      <c r="C9" s="121">
        <v>27000</v>
      </c>
      <c r="D9" s="121"/>
      <c r="E9" s="121"/>
      <c r="F9" s="122"/>
      <c r="G9" s="123"/>
    </row>
    <row r="10" spans="1:7" ht="25.5" customHeight="1" x14ac:dyDescent="0.25">
      <c r="A10" s="2"/>
      <c r="B10" s="120" t="s">
        <v>154</v>
      </c>
      <c r="C10" s="121">
        <v>9000</v>
      </c>
      <c r="D10" s="121"/>
      <c r="E10" s="121"/>
      <c r="F10" s="122"/>
      <c r="G10" s="123"/>
    </row>
    <row r="11" spans="1:7" ht="25.5" customHeight="1" x14ac:dyDescent="0.25">
      <c r="A11" s="2"/>
      <c r="B11" s="120" t="s">
        <v>155</v>
      </c>
      <c r="C11" s="121">
        <v>1500</v>
      </c>
      <c r="D11" s="121"/>
      <c r="E11" s="121"/>
      <c r="F11" s="122"/>
      <c r="G11" s="123"/>
    </row>
    <row r="12" spans="1:7" ht="25.5" customHeight="1" x14ac:dyDescent="0.25">
      <c r="A12" s="2"/>
      <c r="B12" s="120" t="s">
        <v>156</v>
      </c>
      <c r="C12" s="121"/>
      <c r="D12" s="121"/>
      <c r="E12" s="121">
        <f>21600+27000</f>
        <v>48600</v>
      </c>
      <c r="F12" s="122"/>
      <c r="G12" s="123"/>
    </row>
    <row r="13" spans="1:7" ht="25.5" customHeight="1" x14ac:dyDescent="0.25">
      <c r="A13" s="2">
        <v>2</v>
      </c>
      <c r="B13" s="120" t="s">
        <v>157</v>
      </c>
      <c r="C13" s="121"/>
      <c r="D13" s="121"/>
      <c r="E13" s="121"/>
      <c r="F13" s="122"/>
      <c r="G13" s="123"/>
    </row>
    <row r="14" spans="1:7" ht="25.5" customHeight="1" x14ac:dyDescent="0.25">
      <c r="A14" s="2"/>
      <c r="B14" s="120" t="s">
        <v>153</v>
      </c>
      <c r="C14" s="121">
        <v>12000</v>
      </c>
      <c r="D14" s="121"/>
      <c r="E14" s="121"/>
      <c r="F14" s="122"/>
      <c r="G14" s="123"/>
    </row>
    <row r="15" spans="1:7" ht="25.5" customHeight="1" x14ac:dyDescent="0.25">
      <c r="A15" s="2"/>
      <c r="B15" s="120" t="s">
        <v>154</v>
      </c>
      <c r="C15" s="121">
        <v>6000</v>
      </c>
      <c r="D15" s="121"/>
      <c r="E15" s="121"/>
      <c r="F15" s="122"/>
      <c r="G15" s="123"/>
    </row>
    <row r="16" spans="1:7" ht="25.5" customHeight="1" x14ac:dyDescent="0.25">
      <c r="A16" s="2">
        <v>3</v>
      </c>
      <c r="B16" s="120" t="s">
        <v>158</v>
      </c>
      <c r="C16" s="121"/>
      <c r="D16" s="121"/>
      <c r="E16" s="121"/>
      <c r="F16" s="122"/>
      <c r="G16" s="123"/>
    </row>
    <row r="17" spans="1:7" ht="25.5" customHeight="1" x14ac:dyDescent="0.25">
      <c r="A17" s="2"/>
      <c r="B17" s="120" t="s">
        <v>153</v>
      </c>
      <c r="C17" s="121">
        <v>8000</v>
      </c>
      <c r="D17" s="121"/>
      <c r="E17" s="121"/>
      <c r="F17" s="122"/>
      <c r="G17" s="123"/>
    </row>
    <row r="18" spans="1:7" ht="25.5" customHeight="1" x14ac:dyDescent="0.25">
      <c r="A18" s="2"/>
      <c r="B18" s="120" t="s">
        <v>154</v>
      </c>
      <c r="C18" s="121">
        <v>6000</v>
      </c>
      <c r="D18" s="121"/>
      <c r="E18" s="121"/>
      <c r="F18" s="122"/>
      <c r="G18" s="123"/>
    </row>
    <row r="19" spans="1:7" ht="25.5" customHeight="1" x14ac:dyDescent="0.25">
      <c r="A19" s="37"/>
      <c r="B19" s="124" t="s">
        <v>23</v>
      </c>
      <c r="C19" s="229">
        <f>SUM(C8:F18)</f>
        <v>118100</v>
      </c>
      <c r="D19" s="230"/>
      <c r="E19" s="230"/>
      <c r="F19" s="230"/>
      <c r="G19" s="231"/>
    </row>
    <row r="20" spans="1:7" ht="22.5" customHeight="1" x14ac:dyDescent="0.25">
      <c r="A20" s="202" t="s">
        <v>159</v>
      </c>
      <c r="B20" s="203"/>
      <c r="C20" s="203"/>
      <c r="D20" s="203"/>
      <c r="E20" s="203"/>
      <c r="F20" s="203"/>
      <c r="G20" s="204"/>
    </row>
    <row r="21" spans="1:7" ht="25.5" customHeight="1" x14ac:dyDescent="0.25">
      <c r="A21" s="2">
        <v>1</v>
      </c>
      <c r="B21" s="120" t="s">
        <v>160</v>
      </c>
      <c r="C21" s="121"/>
      <c r="D21" s="121"/>
      <c r="E21" s="121"/>
      <c r="F21" s="122"/>
      <c r="G21" s="123"/>
    </row>
    <row r="22" spans="1:7" ht="25.5" customHeight="1" x14ac:dyDescent="0.25">
      <c r="A22" s="2"/>
      <c r="B22" s="120" t="s">
        <v>153</v>
      </c>
      <c r="C22" s="121">
        <v>33000</v>
      </c>
      <c r="D22" s="121"/>
      <c r="E22" s="121"/>
      <c r="F22" s="122"/>
      <c r="G22" s="123"/>
    </row>
    <row r="23" spans="1:7" ht="25.5" customHeight="1" x14ac:dyDescent="0.25">
      <c r="A23" s="2"/>
      <c r="B23" s="120" t="s">
        <v>154</v>
      </c>
      <c r="C23" s="121">
        <v>14000</v>
      </c>
      <c r="D23" s="121"/>
      <c r="E23" s="121"/>
      <c r="F23" s="122"/>
      <c r="G23" s="123"/>
    </row>
    <row r="24" spans="1:7" ht="25.5" customHeight="1" x14ac:dyDescent="0.25">
      <c r="A24" s="37"/>
      <c r="B24" s="124" t="s">
        <v>23</v>
      </c>
      <c r="C24" s="220">
        <f>SUM(C21:F23)</f>
        <v>47000</v>
      </c>
      <c r="D24" s="221"/>
      <c r="E24" s="221"/>
      <c r="F24" s="221"/>
      <c r="G24" s="222"/>
    </row>
    <row r="25" spans="1:7" ht="25.5" customHeight="1" x14ac:dyDescent="0.25">
      <c r="A25" s="202" t="s">
        <v>161</v>
      </c>
      <c r="B25" s="203"/>
      <c r="C25" s="203"/>
      <c r="D25" s="203"/>
      <c r="E25" s="203"/>
      <c r="F25" s="203"/>
      <c r="G25" s="204"/>
    </row>
    <row r="26" spans="1:7" ht="25.5" customHeight="1" x14ac:dyDescent="0.25">
      <c r="A26" s="2">
        <v>1</v>
      </c>
      <c r="B26" s="120" t="s">
        <v>162</v>
      </c>
      <c r="C26" s="121"/>
      <c r="D26" s="121"/>
      <c r="E26" s="121"/>
      <c r="F26" s="122"/>
      <c r="G26" s="123"/>
    </row>
    <row r="27" spans="1:7" ht="25.5" customHeight="1" x14ac:dyDescent="0.25">
      <c r="A27" s="2"/>
      <c r="B27" s="120" t="s">
        <v>153</v>
      </c>
      <c r="C27" s="121">
        <v>16000</v>
      </c>
      <c r="D27" s="121"/>
      <c r="E27" s="121"/>
      <c r="F27" s="122"/>
      <c r="G27" s="123"/>
    </row>
    <row r="28" spans="1:7" ht="25.5" customHeight="1" x14ac:dyDescent="0.25">
      <c r="A28" s="2"/>
      <c r="B28" s="120" t="s">
        <v>154</v>
      </c>
      <c r="C28" s="121">
        <v>15000</v>
      </c>
      <c r="D28" s="121"/>
      <c r="E28" s="121"/>
      <c r="F28" s="122"/>
      <c r="G28" s="123"/>
    </row>
    <row r="29" spans="1:7" ht="25.5" customHeight="1" x14ac:dyDescent="0.25">
      <c r="A29" s="2">
        <v>2</v>
      </c>
      <c r="B29" s="120" t="s">
        <v>163</v>
      </c>
      <c r="C29" s="121"/>
      <c r="D29" s="121"/>
      <c r="E29" s="121"/>
      <c r="F29" s="122"/>
      <c r="G29" s="123"/>
    </row>
    <row r="30" spans="1:7" ht="25.5" customHeight="1" x14ac:dyDescent="0.25">
      <c r="A30" s="2"/>
      <c r="B30" s="120" t="s">
        <v>153</v>
      </c>
      <c r="C30" s="121">
        <v>16000</v>
      </c>
      <c r="D30" s="121"/>
      <c r="E30" s="121"/>
      <c r="F30" s="122"/>
      <c r="G30" s="123"/>
    </row>
    <row r="31" spans="1:7" ht="25.5" customHeight="1" x14ac:dyDescent="0.25">
      <c r="A31" s="2"/>
      <c r="B31" s="120" t="s">
        <v>154</v>
      </c>
      <c r="C31" s="121">
        <v>15000</v>
      </c>
      <c r="D31" s="121"/>
      <c r="E31" s="121"/>
      <c r="F31" s="122"/>
      <c r="G31" s="123"/>
    </row>
    <row r="32" spans="1:7" ht="25.5" customHeight="1" x14ac:dyDescent="0.25">
      <c r="A32" s="37"/>
      <c r="B32" s="124" t="s">
        <v>23</v>
      </c>
      <c r="C32" s="220">
        <f>SUM(C26:F31)</f>
        <v>62000</v>
      </c>
      <c r="D32" s="221"/>
      <c r="E32" s="221"/>
      <c r="F32" s="221"/>
      <c r="G32" s="222"/>
    </row>
    <row r="33" spans="1:7" ht="23.25" customHeight="1" x14ac:dyDescent="0.25">
      <c r="A33" s="202" t="s">
        <v>164</v>
      </c>
      <c r="B33" s="203"/>
      <c r="C33" s="203"/>
      <c r="D33" s="203"/>
      <c r="E33" s="203"/>
      <c r="F33" s="203"/>
      <c r="G33" s="204"/>
    </row>
    <row r="34" spans="1:7" ht="23.25" customHeight="1" x14ac:dyDescent="0.25">
      <c r="A34" s="2">
        <v>1</v>
      </c>
      <c r="B34" s="120" t="s">
        <v>165</v>
      </c>
      <c r="C34" s="121"/>
      <c r="D34" s="121"/>
      <c r="E34" s="121"/>
      <c r="F34" s="122"/>
      <c r="G34" s="123"/>
    </row>
    <row r="35" spans="1:7" ht="23.25" customHeight="1" x14ac:dyDescent="0.25">
      <c r="A35" s="2"/>
      <c r="B35" s="120" t="s">
        <v>153</v>
      </c>
      <c r="C35" s="121">
        <v>21000</v>
      </c>
      <c r="D35" s="121"/>
      <c r="E35" s="121"/>
      <c r="F35" s="122"/>
      <c r="G35" s="123"/>
    </row>
    <row r="36" spans="1:7" ht="23.25" customHeight="1" x14ac:dyDescent="0.25">
      <c r="A36" s="2"/>
      <c r="B36" s="120" t="s">
        <v>154</v>
      </c>
      <c r="C36" s="121">
        <v>8400</v>
      </c>
      <c r="D36" s="121"/>
      <c r="E36" s="121"/>
      <c r="F36" s="122"/>
      <c r="G36" s="123"/>
    </row>
    <row r="37" spans="1:7" ht="23.25" customHeight="1" x14ac:dyDescent="0.25">
      <c r="A37" s="2">
        <v>2</v>
      </c>
      <c r="B37" s="120" t="s">
        <v>166</v>
      </c>
      <c r="C37" s="121"/>
      <c r="D37" s="121"/>
      <c r="E37" s="121"/>
      <c r="F37" s="122"/>
      <c r="G37" s="123"/>
    </row>
    <row r="38" spans="1:7" ht="23.25" customHeight="1" x14ac:dyDescent="0.25">
      <c r="A38" s="2"/>
      <c r="B38" s="120" t="s">
        <v>153</v>
      </c>
      <c r="C38" s="121">
        <v>3200</v>
      </c>
      <c r="D38" s="121"/>
      <c r="E38" s="121"/>
      <c r="F38" s="122"/>
      <c r="G38" s="123"/>
    </row>
    <row r="39" spans="1:7" ht="23.25" customHeight="1" x14ac:dyDescent="0.25">
      <c r="A39" s="2"/>
      <c r="B39" s="120" t="s">
        <v>154</v>
      </c>
      <c r="C39" s="121">
        <v>4000</v>
      </c>
      <c r="D39" s="121"/>
      <c r="E39" s="121"/>
      <c r="F39" s="122"/>
      <c r="G39" s="123"/>
    </row>
    <row r="40" spans="1:7" ht="21" x14ac:dyDescent="0.25">
      <c r="A40" s="14">
        <v>3</v>
      </c>
      <c r="B40" s="234" t="s">
        <v>167</v>
      </c>
      <c r="C40" s="235"/>
      <c r="D40" s="235"/>
      <c r="E40" s="235"/>
      <c r="F40" s="235"/>
      <c r="G40" s="236"/>
    </row>
    <row r="41" spans="1:7" ht="23.25" customHeight="1" x14ac:dyDescent="0.25">
      <c r="A41" s="2"/>
      <c r="B41" s="120" t="s">
        <v>153</v>
      </c>
      <c r="C41" s="74">
        <v>21000</v>
      </c>
      <c r="D41" s="121"/>
      <c r="E41" s="121"/>
      <c r="F41" s="122"/>
      <c r="G41" s="123"/>
    </row>
    <row r="42" spans="1:7" ht="23.25" customHeight="1" x14ac:dyDescent="0.25">
      <c r="A42" s="2"/>
      <c r="B42" s="120" t="s">
        <v>154</v>
      </c>
      <c r="C42" s="74">
        <v>8400</v>
      </c>
      <c r="D42" s="121"/>
      <c r="E42" s="121"/>
      <c r="F42" s="122"/>
      <c r="G42" s="123"/>
    </row>
    <row r="43" spans="1:7" ht="23.25" customHeight="1" x14ac:dyDescent="0.25">
      <c r="A43" s="37"/>
      <c r="B43" s="124" t="s">
        <v>23</v>
      </c>
      <c r="C43" s="220">
        <f>SUM(C34:F42)</f>
        <v>66000</v>
      </c>
      <c r="D43" s="221"/>
      <c r="E43" s="221"/>
      <c r="F43" s="221"/>
      <c r="G43" s="222"/>
    </row>
    <row r="44" spans="1:7" ht="23.25" customHeight="1" x14ac:dyDescent="0.25">
      <c r="A44" s="202" t="s">
        <v>168</v>
      </c>
      <c r="B44" s="203"/>
      <c r="C44" s="203"/>
      <c r="D44" s="203"/>
      <c r="E44" s="203"/>
      <c r="F44" s="203"/>
      <c r="G44" s="204"/>
    </row>
    <row r="45" spans="1:7" ht="23.25" customHeight="1" x14ac:dyDescent="0.25">
      <c r="A45" s="2">
        <v>1</v>
      </c>
      <c r="B45" s="120" t="s">
        <v>169</v>
      </c>
      <c r="C45" s="121"/>
      <c r="D45" s="121"/>
      <c r="E45" s="121"/>
      <c r="F45" s="122"/>
      <c r="G45" s="123"/>
    </row>
    <row r="46" spans="1:7" ht="23.25" customHeight="1" x14ac:dyDescent="0.25">
      <c r="A46" s="2"/>
      <c r="B46" s="120" t="s">
        <v>153</v>
      </c>
      <c r="C46" s="121">
        <v>3200</v>
      </c>
      <c r="D46" s="121"/>
      <c r="E46" s="121"/>
      <c r="F46" s="122"/>
      <c r="G46" s="123"/>
    </row>
    <row r="47" spans="1:7" ht="23.25" customHeight="1" x14ac:dyDescent="0.25">
      <c r="A47" s="2"/>
      <c r="B47" s="120" t="s">
        <v>154</v>
      </c>
      <c r="C47" s="121">
        <v>5500</v>
      </c>
      <c r="D47" s="121"/>
      <c r="E47" s="121"/>
      <c r="F47" s="122"/>
      <c r="G47" s="123"/>
    </row>
    <row r="48" spans="1:7" ht="23.25" customHeight="1" x14ac:dyDescent="0.25">
      <c r="A48" s="2">
        <v>2</v>
      </c>
      <c r="B48" s="120" t="s">
        <v>170</v>
      </c>
      <c r="C48" s="121"/>
      <c r="D48" s="121"/>
      <c r="E48" s="121"/>
      <c r="F48" s="122"/>
      <c r="G48" s="123"/>
    </row>
    <row r="49" spans="1:7" ht="23.25" customHeight="1" x14ac:dyDescent="0.25">
      <c r="A49" s="2"/>
      <c r="B49" s="120" t="s">
        <v>153</v>
      </c>
      <c r="C49" s="121">
        <v>3200</v>
      </c>
      <c r="D49" s="121"/>
      <c r="E49" s="121"/>
      <c r="F49" s="122"/>
      <c r="G49" s="123"/>
    </row>
    <row r="50" spans="1:7" ht="23.25" customHeight="1" x14ac:dyDescent="0.25">
      <c r="A50" s="2"/>
      <c r="B50" s="120" t="s">
        <v>154</v>
      </c>
      <c r="C50" s="121">
        <v>5500</v>
      </c>
      <c r="D50" s="121"/>
      <c r="E50" s="121"/>
      <c r="F50" s="122"/>
      <c r="G50" s="123"/>
    </row>
    <row r="51" spans="1:7" ht="23.25" customHeight="1" x14ac:dyDescent="0.25">
      <c r="A51" s="2">
        <v>3</v>
      </c>
      <c r="B51" s="120" t="s">
        <v>171</v>
      </c>
      <c r="C51" s="121"/>
      <c r="D51" s="121"/>
      <c r="E51" s="121"/>
      <c r="F51" s="122"/>
      <c r="G51" s="123"/>
    </row>
    <row r="52" spans="1:7" ht="23.25" customHeight="1" x14ac:dyDescent="0.25">
      <c r="A52" s="2"/>
      <c r="B52" s="120" t="s">
        <v>153</v>
      </c>
      <c r="C52" s="121">
        <v>3200</v>
      </c>
      <c r="D52" s="121"/>
      <c r="E52" s="121"/>
      <c r="F52" s="122"/>
      <c r="G52" s="123"/>
    </row>
    <row r="53" spans="1:7" ht="23.25" customHeight="1" x14ac:dyDescent="0.25">
      <c r="A53" s="2"/>
      <c r="B53" s="120" t="s">
        <v>154</v>
      </c>
      <c r="C53" s="121">
        <v>5500</v>
      </c>
      <c r="D53" s="121"/>
      <c r="E53" s="121"/>
      <c r="F53" s="122"/>
      <c r="G53" s="123"/>
    </row>
    <row r="54" spans="1:7" ht="23.25" customHeight="1" x14ac:dyDescent="0.25">
      <c r="A54" s="37"/>
      <c r="B54" s="124" t="s">
        <v>23</v>
      </c>
      <c r="C54" s="220">
        <f>SUM(C45:F53)</f>
        <v>26100</v>
      </c>
      <c r="D54" s="221"/>
      <c r="E54" s="221"/>
      <c r="F54" s="221"/>
      <c r="G54" s="222"/>
    </row>
    <row r="55" spans="1:7" ht="26.25" customHeight="1" x14ac:dyDescent="0.25">
      <c r="A55" s="202" t="s">
        <v>172</v>
      </c>
      <c r="B55" s="203"/>
      <c r="C55" s="203"/>
      <c r="D55" s="203"/>
      <c r="E55" s="203"/>
      <c r="F55" s="203"/>
      <c r="G55" s="204"/>
    </row>
    <row r="56" spans="1:7" ht="23.25" customHeight="1" x14ac:dyDescent="0.25">
      <c r="A56" s="125">
        <v>1</v>
      </c>
      <c r="B56" s="126" t="s">
        <v>173</v>
      </c>
      <c r="C56" s="74"/>
      <c r="D56" s="121"/>
      <c r="E56" s="121"/>
      <c r="F56" s="122"/>
      <c r="G56" s="123"/>
    </row>
    <row r="57" spans="1:7" ht="23.25" customHeight="1" x14ac:dyDescent="0.25">
      <c r="A57" s="125"/>
      <c r="B57" s="126" t="s">
        <v>153</v>
      </c>
      <c r="C57" s="74">
        <v>30000</v>
      </c>
      <c r="D57" s="121"/>
      <c r="E57" s="121"/>
      <c r="F57" s="122"/>
      <c r="G57" s="123"/>
    </row>
    <row r="58" spans="1:7" ht="23.25" customHeight="1" x14ac:dyDescent="0.25">
      <c r="A58" s="125"/>
      <c r="B58" s="126" t="s">
        <v>154</v>
      </c>
      <c r="C58" s="74">
        <v>2500</v>
      </c>
      <c r="D58" s="121"/>
      <c r="E58" s="121"/>
      <c r="F58" s="122"/>
      <c r="G58" s="123"/>
    </row>
    <row r="59" spans="1:7" ht="23.25" customHeight="1" x14ac:dyDescent="0.25">
      <c r="A59" s="125"/>
      <c r="B59" s="126" t="s">
        <v>155</v>
      </c>
      <c r="C59" s="74">
        <v>2500</v>
      </c>
      <c r="D59" s="121"/>
      <c r="E59" s="121"/>
      <c r="F59" s="122"/>
      <c r="G59" s="123"/>
    </row>
    <row r="60" spans="1:7" ht="23.25" customHeight="1" x14ac:dyDescent="0.25">
      <c r="A60" s="125"/>
      <c r="B60" s="126" t="s">
        <v>174</v>
      </c>
      <c r="C60" s="74"/>
      <c r="D60" s="121">
        <v>10000</v>
      </c>
      <c r="E60" s="121"/>
      <c r="F60" s="122"/>
      <c r="G60" s="123"/>
    </row>
    <row r="61" spans="1:7" ht="23.25" customHeight="1" x14ac:dyDescent="0.25">
      <c r="A61" s="37"/>
      <c r="B61" s="124" t="s">
        <v>23</v>
      </c>
      <c r="C61" s="220">
        <f>SUM(C56:F60)</f>
        <v>45000</v>
      </c>
      <c r="D61" s="221"/>
      <c r="E61" s="221"/>
      <c r="F61" s="221"/>
      <c r="G61" s="222"/>
    </row>
    <row r="62" spans="1:7" ht="23.25" customHeight="1" x14ac:dyDescent="0.25">
      <c r="A62" s="202" t="s">
        <v>175</v>
      </c>
      <c r="B62" s="203"/>
      <c r="C62" s="203"/>
      <c r="D62" s="203"/>
      <c r="E62" s="203"/>
      <c r="F62" s="203"/>
      <c r="G62" s="204"/>
    </row>
    <row r="63" spans="1:7" ht="23.25" customHeight="1" x14ac:dyDescent="0.25">
      <c r="A63" s="125">
        <v>1</v>
      </c>
      <c r="B63" s="126" t="s">
        <v>176</v>
      </c>
      <c r="C63" s="127"/>
      <c r="D63" s="128"/>
      <c r="E63" s="128"/>
      <c r="F63" s="128"/>
      <c r="G63" s="128"/>
    </row>
    <row r="64" spans="1:7" ht="23.25" customHeight="1" x14ac:dyDescent="0.25">
      <c r="A64" s="125"/>
      <c r="B64" s="126" t="s">
        <v>153</v>
      </c>
      <c r="C64" s="127">
        <v>13500</v>
      </c>
      <c r="D64" s="128"/>
      <c r="E64" s="128"/>
      <c r="F64" s="128"/>
      <c r="G64" s="128"/>
    </row>
    <row r="65" spans="1:7" ht="23.25" customHeight="1" x14ac:dyDescent="0.25">
      <c r="A65" s="125"/>
      <c r="B65" s="126" t="s">
        <v>154</v>
      </c>
      <c r="C65" s="127">
        <v>4500</v>
      </c>
      <c r="D65" s="128"/>
      <c r="E65" s="128"/>
      <c r="F65" s="128"/>
      <c r="G65" s="128"/>
    </row>
    <row r="66" spans="1:7" ht="23.25" customHeight="1" x14ac:dyDescent="0.25">
      <c r="A66" s="125"/>
      <c r="B66" s="126" t="s">
        <v>155</v>
      </c>
      <c r="C66" s="127">
        <v>1500</v>
      </c>
      <c r="D66" s="128"/>
      <c r="E66" s="128"/>
      <c r="F66" s="128"/>
      <c r="G66" s="128"/>
    </row>
    <row r="67" spans="1:7" ht="23.25" customHeight="1" x14ac:dyDescent="0.25">
      <c r="A67" s="125"/>
      <c r="B67" s="126" t="s">
        <v>177</v>
      </c>
      <c r="C67" s="127"/>
      <c r="D67" s="128">
        <v>4500</v>
      </c>
      <c r="E67" s="128"/>
      <c r="F67" s="128"/>
      <c r="G67" s="128"/>
    </row>
    <row r="68" spans="1:7" ht="23.25" customHeight="1" x14ac:dyDescent="0.25">
      <c r="A68" s="37"/>
      <c r="B68" s="124" t="s">
        <v>23</v>
      </c>
      <c r="C68" s="206">
        <f>SUM(C63:F67)</f>
        <v>24000</v>
      </c>
      <c r="D68" s="207"/>
      <c r="E68" s="207"/>
      <c r="F68" s="207"/>
      <c r="G68" s="208"/>
    </row>
    <row r="69" spans="1:7" ht="23.25" customHeight="1" x14ac:dyDescent="0.25">
      <c r="A69" s="202" t="s">
        <v>178</v>
      </c>
      <c r="B69" s="203"/>
      <c r="C69" s="203"/>
      <c r="D69" s="203"/>
      <c r="E69" s="203"/>
      <c r="F69" s="203"/>
      <c r="G69" s="204"/>
    </row>
    <row r="70" spans="1:7" ht="23.25" customHeight="1" x14ac:dyDescent="0.25">
      <c r="A70" s="2">
        <v>1</v>
      </c>
      <c r="B70" s="120" t="s">
        <v>179</v>
      </c>
      <c r="C70" s="128"/>
      <c r="D70" s="128"/>
      <c r="E70" s="128"/>
      <c r="F70" s="128"/>
      <c r="G70" s="128"/>
    </row>
    <row r="71" spans="1:7" ht="23.25" customHeight="1" x14ac:dyDescent="0.25">
      <c r="A71" s="2"/>
      <c r="B71" s="126" t="s">
        <v>177</v>
      </c>
      <c r="C71" s="128"/>
      <c r="D71" s="128">
        <v>32000</v>
      </c>
      <c r="E71" s="128"/>
      <c r="F71" s="128"/>
      <c r="G71" s="128"/>
    </row>
    <row r="72" spans="1:7" ht="23.25" customHeight="1" x14ac:dyDescent="0.25">
      <c r="A72" s="37"/>
      <c r="B72" s="124" t="s">
        <v>23</v>
      </c>
      <c r="C72" s="220">
        <f>SUM(C70:F71)</f>
        <v>32000</v>
      </c>
      <c r="D72" s="221"/>
      <c r="E72" s="221"/>
      <c r="F72" s="221"/>
      <c r="G72" s="222"/>
    </row>
    <row r="73" spans="1:7" ht="26.25" customHeight="1" x14ac:dyDescent="0.25">
      <c r="A73" s="202" t="s">
        <v>180</v>
      </c>
      <c r="B73" s="203"/>
      <c r="C73" s="203"/>
      <c r="D73" s="203"/>
      <c r="E73" s="203"/>
      <c r="F73" s="203"/>
      <c r="G73" s="204"/>
    </row>
    <row r="74" spans="1:7" ht="26.25" customHeight="1" x14ac:dyDescent="0.25">
      <c r="A74" s="2">
        <v>1</v>
      </c>
      <c r="B74" s="120" t="s">
        <v>181</v>
      </c>
      <c r="C74" s="128"/>
      <c r="D74" s="128"/>
      <c r="E74" s="128"/>
      <c r="F74" s="129"/>
      <c r="G74" s="128"/>
    </row>
    <row r="75" spans="1:7" ht="26.25" customHeight="1" x14ac:dyDescent="0.25">
      <c r="A75" s="2"/>
      <c r="B75" s="120" t="s">
        <v>153</v>
      </c>
      <c r="C75" s="128">
        <v>14000</v>
      </c>
      <c r="D75" s="128"/>
      <c r="E75" s="128"/>
      <c r="F75" s="129"/>
      <c r="G75" s="128"/>
    </row>
    <row r="76" spans="1:7" ht="26.25" customHeight="1" x14ac:dyDescent="0.25">
      <c r="A76" s="2"/>
      <c r="B76" s="120" t="s">
        <v>154</v>
      </c>
      <c r="C76" s="128">
        <v>6300</v>
      </c>
      <c r="D76" s="128"/>
      <c r="E76" s="128"/>
      <c r="F76" s="129"/>
      <c r="G76" s="128"/>
    </row>
    <row r="77" spans="1:7" ht="26.25" customHeight="1" x14ac:dyDescent="0.25">
      <c r="A77" s="2"/>
      <c r="B77" s="120" t="s">
        <v>155</v>
      </c>
      <c r="C77" s="128">
        <v>2100</v>
      </c>
      <c r="D77" s="128"/>
      <c r="E77" s="128"/>
      <c r="F77" s="129"/>
      <c r="G77" s="128"/>
    </row>
    <row r="78" spans="1:7" ht="26.25" customHeight="1" x14ac:dyDescent="0.25">
      <c r="A78" s="2">
        <v>2</v>
      </c>
      <c r="B78" s="120" t="s">
        <v>182</v>
      </c>
      <c r="C78" s="128"/>
      <c r="D78" s="128"/>
      <c r="E78" s="128"/>
      <c r="F78" s="129"/>
      <c r="G78" s="128"/>
    </row>
    <row r="79" spans="1:7" ht="26.25" customHeight="1" x14ac:dyDescent="0.25">
      <c r="A79" s="2"/>
      <c r="B79" s="120" t="s">
        <v>153</v>
      </c>
      <c r="C79" s="128">
        <v>12000</v>
      </c>
      <c r="D79" s="128"/>
      <c r="E79" s="128"/>
      <c r="F79" s="129"/>
      <c r="G79" s="128"/>
    </row>
    <row r="80" spans="1:7" ht="26.25" customHeight="1" x14ac:dyDescent="0.25">
      <c r="A80" s="2"/>
      <c r="B80" s="120" t="s">
        <v>154</v>
      </c>
      <c r="C80" s="128">
        <v>4000</v>
      </c>
      <c r="D80" s="128"/>
      <c r="E80" s="128"/>
      <c r="F80" s="129"/>
      <c r="G80" s="128"/>
    </row>
    <row r="81" spans="1:7" ht="26.25" customHeight="1" x14ac:dyDescent="0.25">
      <c r="A81" s="2"/>
      <c r="B81" s="120" t="s">
        <v>155</v>
      </c>
      <c r="C81" s="128">
        <v>2000</v>
      </c>
      <c r="D81" s="128"/>
      <c r="E81" s="128"/>
      <c r="F81" s="129"/>
      <c r="G81" s="128"/>
    </row>
    <row r="82" spans="1:7" ht="26.25" customHeight="1" x14ac:dyDescent="0.25">
      <c r="A82" s="2">
        <v>3</v>
      </c>
      <c r="B82" s="240" t="s">
        <v>183</v>
      </c>
      <c r="C82" s="241"/>
      <c r="D82" s="241"/>
      <c r="E82" s="241"/>
      <c r="F82" s="241"/>
      <c r="G82" s="242"/>
    </row>
    <row r="83" spans="1:7" ht="26.25" customHeight="1" x14ac:dyDescent="0.25">
      <c r="A83" s="2"/>
      <c r="B83" s="120" t="s">
        <v>153</v>
      </c>
      <c r="C83" s="128">
        <v>12000</v>
      </c>
      <c r="D83" s="128"/>
      <c r="E83" s="128"/>
      <c r="F83" s="129"/>
      <c r="G83" s="128"/>
    </row>
    <row r="84" spans="1:7" ht="26.25" customHeight="1" x14ac:dyDescent="0.25">
      <c r="A84" s="2"/>
      <c r="B84" s="120" t="s">
        <v>154</v>
      </c>
      <c r="C84" s="128">
        <v>5000</v>
      </c>
      <c r="D84" s="128"/>
      <c r="E84" s="128"/>
      <c r="F84" s="129"/>
      <c r="G84" s="128"/>
    </row>
    <row r="85" spans="1:7" ht="26.25" customHeight="1" x14ac:dyDescent="0.25">
      <c r="A85" s="2">
        <v>4</v>
      </c>
      <c r="B85" s="120" t="s">
        <v>184</v>
      </c>
      <c r="C85" s="128"/>
      <c r="D85" s="128"/>
      <c r="E85" s="128"/>
      <c r="F85" s="129"/>
      <c r="G85" s="128"/>
    </row>
    <row r="86" spans="1:7" ht="26.25" customHeight="1" x14ac:dyDescent="0.25">
      <c r="A86" s="2"/>
      <c r="B86" s="120" t="s">
        <v>153</v>
      </c>
      <c r="C86" s="128">
        <v>12500</v>
      </c>
      <c r="D86" s="128"/>
      <c r="E86" s="128"/>
      <c r="F86" s="129"/>
      <c r="G86" s="128"/>
    </row>
    <row r="87" spans="1:7" ht="26.25" customHeight="1" x14ac:dyDescent="0.25">
      <c r="A87" s="2"/>
      <c r="B87" s="120" t="s">
        <v>154</v>
      </c>
      <c r="C87" s="128">
        <v>6000</v>
      </c>
      <c r="D87" s="128"/>
      <c r="E87" s="128"/>
      <c r="F87" s="129"/>
      <c r="G87" s="128"/>
    </row>
    <row r="88" spans="1:7" ht="26.25" customHeight="1" x14ac:dyDescent="0.25">
      <c r="A88" s="35"/>
      <c r="B88" s="124" t="s">
        <v>23</v>
      </c>
      <c r="C88" s="220">
        <f>SUM(C74:F87)</f>
        <v>75900</v>
      </c>
      <c r="D88" s="221"/>
      <c r="E88" s="221"/>
      <c r="F88" s="221"/>
      <c r="G88" s="222"/>
    </row>
    <row r="89" spans="1:7" ht="26.25" customHeight="1" x14ac:dyDescent="0.25">
      <c r="A89" s="202" t="s">
        <v>185</v>
      </c>
      <c r="B89" s="203"/>
      <c r="C89" s="203"/>
      <c r="D89" s="203"/>
      <c r="E89" s="203"/>
      <c r="F89" s="203"/>
      <c r="G89" s="204"/>
    </row>
    <row r="90" spans="1:7" ht="26.25" customHeight="1" x14ac:dyDescent="0.25">
      <c r="A90" s="2">
        <v>1</v>
      </c>
      <c r="B90" s="120" t="s">
        <v>181</v>
      </c>
      <c r="C90" s="128"/>
      <c r="D90" s="128"/>
      <c r="E90" s="128"/>
      <c r="F90" s="128"/>
      <c r="G90" s="128"/>
    </row>
    <row r="91" spans="1:7" ht="26.25" customHeight="1" x14ac:dyDescent="0.25">
      <c r="A91" s="2"/>
      <c r="B91" s="120" t="s">
        <v>153</v>
      </c>
      <c r="C91" s="128">
        <v>12000</v>
      </c>
      <c r="D91" s="128"/>
      <c r="E91" s="128"/>
      <c r="F91" s="128"/>
      <c r="G91" s="128"/>
    </row>
    <row r="92" spans="1:7" ht="26.25" customHeight="1" x14ac:dyDescent="0.25">
      <c r="A92" s="2"/>
      <c r="B92" s="120" t="s">
        <v>154</v>
      </c>
      <c r="C92" s="128">
        <v>4800</v>
      </c>
      <c r="D92" s="128"/>
      <c r="E92" s="128"/>
      <c r="F92" s="128"/>
      <c r="G92" s="128"/>
    </row>
    <row r="93" spans="1:7" ht="26.25" customHeight="1" x14ac:dyDescent="0.25">
      <c r="A93" s="2"/>
      <c r="B93" s="120" t="s">
        <v>186</v>
      </c>
      <c r="C93" s="128"/>
      <c r="D93" s="128">
        <v>4000</v>
      </c>
      <c r="E93" s="128"/>
      <c r="F93" s="128"/>
      <c r="G93" s="128"/>
    </row>
    <row r="94" spans="1:7" ht="26.25" customHeight="1" x14ac:dyDescent="0.25">
      <c r="A94" s="38"/>
      <c r="B94" s="124" t="s">
        <v>23</v>
      </c>
      <c r="C94" s="220">
        <f>SUM(C90:F93)</f>
        <v>20800</v>
      </c>
      <c r="D94" s="221"/>
      <c r="E94" s="221"/>
      <c r="F94" s="221"/>
      <c r="G94" s="222"/>
    </row>
    <row r="95" spans="1:7" ht="26.25" customHeight="1" x14ac:dyDescent="0.25">
      <c r="A95" s="202" t="s">
        <v>187</v>
      </c>
      <c r="B95" s="203"/>
      <c r="C95" s="203"/>
      <c r="D95" s="203"/>
      <c r="E95" s="203"/>
      <c r="F95" s="203"/>
      <c r="G95" s="204"/>
    </row>
    <row r="96" spans="1:7" ht="26.25" customHeight="1" x14ac:dyDescent="0.25">
      <c r="A96" s="2">
        <v>1</v>
      </c>
      <c r="B96" s="120" t="s">
        <v>188</v>
      </c>
      <c r="C96" s="128"/>
      <c r="D96" s="128"/>
      <c r="E96" s="128"/>
      <c r="F96" s="128"/>
      <c r="G96" s="128"/>
    </row>
    <row r="97" spans="1:9" ht="26.25" customHeight="1" x14ac:dyDescent="0.25">
      <c r="A97" s="2"/>
      <c r="B97" s="120" t="s">
        <v>153</v>
      </c>
      <c r="C97" s="128">
        <v>18000</v>
      </c>
      <c r="D97" s="128"/>
      <c r="E97" s="128"/>
      <c r="F97" s="128"/>
      <c r="G97" s="128"/>
    </row>
    <row r="98" spans="1:9" ht="26.25" customHeight="1" x14ac:dyDescent="0.25">
      <c r="A98" s="2"/>
      <c r="B98" s="120" t="s">
        <v>154</v>
      </c>
      <c r="C98" s="128">
        <v>7000</v>
      </c>
      <c r="D98" s="128"/>
      <c r="E98" s="128"/>
      <c r="F98" s="128"/>
      <c r="G98" s="128"/>
    </row>
    <row r="99" spans="1:9" ht="26.25" customHeight="1" x14ac:dyDescent="0.25">
      <c r="A99" s="2"/>
      <c r="B99" s="120" t="s">
        <v>189</v>
      </c>
      <c r="C99" s="128">
        <v>12000</v>
      </c>
      <c r="D99" s="128"/>
      <c r="E99" s="128"/>
      <c r="F99" s="128"/>
      <c r="G99" s="128"/>
    </row>
    <row r="100" spans="1:9" ht="26.25" customHeight="1" x14ac:dyDescent="0.25">
      <c r="A100" s="2"/>
      <c r="B100" s="120" t="s">
        <v>190</v>
      </c>
      <c r="C100" s="128"/>
      <c r="D100" s="128">
        <v>113000</v>
      </c>
      <c r="E100" s="128"/>
      <c r="F100" s="128"/>
      <c r="G100" s="128"/>
    </row>
    <row r="101" spans="1:9" ht="26.25" customHeight="1" x14ac:dyDescent="0.25">
      <c r="A101" s="37"/>
      <c r="B101" s="124" t="s">
        <v>23</v>
      </c>
      <c r="C101" s="220">
        <f>SUM(C96:F100)</f>
        <v>150000</v>
      </c>
      <c r="D101" s="221"/>
      <c r="E101" s="221"/>
      <c r="F101" s="221"/>
      <c r="G101" s="222"/>
    </row>
    <row r="102" spans="1:9" ht="25.5" customHeight="1" x14ac:dyDescent="0.25">
      <c r="A102" s="28"/>
      <c r="B102" s="130" t="s">
        <v>10</v>
      </c>
      <c r="C102" s="237">
        <f>C19+C24+C32+C43+C54+C61+C68+C72+C88+C94+C101</f>
        <v>666900</v>
      </c>
      <c r="D102" s="238"/>
      <c r="E102" s="238"/>
      <c r="F102" s="238"/>
      <c r="G102" s="239"/>
      <c r="I102" s="25">
        <f>+C102</f>
        <v>666900</v>
      </c>
    </row>
  </sheetData>
  <mergeCells count="32">
    <mergeCell ref="C94:G94"/>
    <mergeCell ref="A95:G95"/>
    <mergeCell ref="C101:G101"/>
    <mergeCell ref="C102:G102"/>
    <mergeCell ref="A69:G69"/>
    <mergeCell ref="C72:G72"/>
    <mergeCell ref="A73:G73"/>
    <mergeCell ref="B82:G82"/>
    <mergeCell ref="C88:G88"/>
    <mergeCell ref="A89:G89"/>
    <mergeCell ref="C68:G68"/>
    <mergeCell ref="C24:G24"/>
    <mergeCell ref="A25:G25"/>
    <mergeCell ref="C32:G32"/>
    <mergeCell ref="A33:G33"/>
    <mergeCell ref="B40:G40"/>
    <mergeCell ref="C43:G43"/>
    <mergeCell ref="A44:G44"/>
    <mergeCell ref="C54:G54"/>
    <mergeCell ref="A55:G55"/>
    <mergeCell ref="C61:G61"/>
    <mergeCell ref="A62:G62"/>
    <mergeCell ref="A20:G20"/>
    <mergeCell ref="A1:G1"/>
    <mergeCell ref="A2:G2"/>
    <mergeCell ref="C19:G19"/>
    <mergeCell ref="A3:G3"/>
    <mergeCell ref="A4:A5"/>
    <mergeCell ref="B4:B5"/>
    <mergeCell ref="C4:G4"/>
    <mergeCell ref="A6:G6"/>
    <mergeCell ref="A7:G7"/>
  </mergeCells>
  <pageMargins left="0.62992125984251968" right="0.23622047244094491" top="0.74803149606299213" bottom="0.55118110236220474" header="0.31496062992125984" footer="0.31496062992125984"/>
  <pageSetup paperSize="9" scale="95" firstPageNumber="48" orientation="portrait" useFirstPageNumber="1" r:id="rId1"/>
  <headerFooter>
    <oddHeader>&amp;R&amp;P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G12" sqref="G12"/>
    </sheetView>
  </sheetViews>
  <sheetFormatPr defaultRowHeight="25.5" customHeight="1" x14ac:dyDescent="0.25"/>
  <cols>
    <col min="1" max="1" width="5.28515625" style="1" customWidth="1"/>
    <col min="2" max="2" width="35.85546875" style="1" customWidth="1"/>
    <col min="3" max="3" width="11.42578125" style="8" customWidth="1"/>
    <col min="4" max="4" width="12.28515625" style="9" bestFit="1" customWidth="1"/>
    <col min="5" max="5" width="10.28515625" style="8" customWidth="1"/>
    <col min="6" max="6" width="11.140625" style="8" customWidth="1"/>
    <col min="7" max="7" width="14" style="8" customWidth="1"/>
    <col min="8" max="8" width="9.140625" style="1" customWidth="1"/>
    <col min="9" max="9" width="11" style="1" hidden="1" customWidth="1"/>
    <col min="10" max="16384" width="9.140625" style="1"/>
  </cols>
  <sheetData>
    <row r="1" spans="1:9" ht="22.5" customHeight="1" x14ac:dyDescent="0.25">
      <c r="A1" s="187" t="s">
        <v>231</v>
      </c>
      <c r="B1" s="187"/>
      <c r="C1" s="187"/>
      <c r="D1" s="187"/>
      <c r="E1" s="187"/>
      <c r="F1" s="187"/>
      <c r="G1" s="187"/>
    </row>
    <row r="2" spans="1:9" ht="22.5" customHeight="1" x14ac:dyDescent="0.25">
      <c r="A2" s="243" t="s">
        <v>40</v>
      </c>
      <c r="B2" s="243"/>
      <c r="C2" s="243"/>
      <c r="D2" s="243"/>
      <c r="E2" s="243"/>
      <c r="F2" s="243"/>
      <c r="G2" s="243"/>
    </row>
    <row r="3" spans="1:9" ht="22.5" customHeight="1" x14ac:dyDescent="0.25">
      <c r="A3" s="192" t="s">
        <v>0</v>
      </c>
      <c r="B3" s="192" t="s">
        <v>1</v>
      </c>
      <c r="C3" s="193" t="s">
        <v>2</v>
      </c>
      <c r="D3" s="193"/>
      <c r="E3" s="193"/>
      <c r="F3" s="193"/>
      <c r="G3" s="193"/>
    </row>
    <row r="4" spans="1:9" ht="22.5" customHeight="1" x14ac:dyDescent="0.25">
      <c r="A4" s="192"/>
      <c r="B4" s="184"/>
      <c r="C4" s="58" t="s">
        <v>3</v>
      </c>
      <c r="D4" s="61" t="s">
        <v>4</v>
      </c>
      <c r="E4" s="58" t="s">
        <v>5</v>
      </c>
      <c r="F4" s="70" t="s">
        <v>6</v>
      </c>
      <c r="G4" s="70" t="s">
        <v>7</v>
      </c>
    </row>
    <row r="5" spans="1:9" ht="22.5" customHeight="1" x14ac:dyDescent="0.25">
      <c r="A5" s="202" t="s">
        <v>191</v>
      </c>
      <c r="B5" s="203"/>
      <c r="C5" s="203"/>
      <c r="D5" s="203"/>
      <c r="E5" s="203"/>
      <c r="F5" s="203"/>
      <c r="G5" s="204"/>
    </row>
    <row r="6" spans="1:9" ht="42" x14ac:dyDescent="0.25">
      <c r="A6" s="14">
        <v>1</v>
      </c>
      <c r="B6" s="132" t="s">
        <v>192</v>
      </c>
      <c r="C6" s="133">
        <v>16000</v>
      </c>
      <c r="D6" s="134"/>
      <c r="E6" s="133"/>
      <c r="F6" s="135"/>
      <c r="G6" s="136"/>
    </row>
    <row r="7" spans="1:9" ht="21" x14ac:dyDescent="0.25">
      <c r="A7" s="14">
        <v>2</v>
      </c>
      <c r="B7" s="132" t="s">
        <v>193</v>
      </c>
      <c r="C7" s="133">
        <v>9600</v>
      </c>
      <c r="D7" s="134"/>
      <c r="E7" s="133"/>
      <c r="F7" s="135"/>
      <c r="G7" s="136"/>
    </row>
    <row r="8" spans="1:9" ht="44.25" customHeight="1" x14ac:dyDescent="0.25">
      <c r="A8" s="14">
        <v>3</v>
      </c>
      <c r="B8" s="132" t="s">
        <v>194</v>
      </c>
      <c r="C8" s="133"/>
      <c r="D8" s="134">
        <v>40000</v>
      </c>
      <c r="E8" s="133"/>
      <c r="F8" s="135"/>
      <c r="G8" s="136"/>
    </row>
    <row r="9" spans="1:9" ht="42.75" customHeight="1" x14ac:dyDescent="0.25">
      <c r="A9" s="14">
        <v>4</v>
      </c>
      <c r="B9" s="132" t="s">
        <v>195</v>
      </c>
      <c r="C9" s="128"/>
      <c r="D9" s="134">
        <v>25000</v>
      </c>
      <c r="E9" s="133"/>
      <c r="F9" s="135"/>
      <c r="G9" s="136"/>
    </row>
    <row r="10" spans="1:9" ht="23.25" customHeight="1" x14ac:dyDescent="0.25">
      <c r="A10" s="2">
        <v>5</v>
      </c>
      <c r="B10" s="137" t="s">
        <v>196</v>
      </c>
      <c r="C10" s="138"/>
      <c r="D10" s="139">
        <v>35000</v>
      </c>
      <c r="E10" s="128"/>
      <c r="F10" s="122"/>
      <c r="G10" s="123"/>
    </row>
    <row r="11" spans="1:9" ht="21" x14ac:dyDescent="0.25">
      <c r="A11" s="2">
        <v>6</v>
      </c>
      <c r="B11" s="137" t="s">
        <v>197</v>
      </c>
      <c r="C11" s="138">
        <v>14000</v>
      </c>
      <c r="D11" s="139"/>
      <c r="E11" s="128"/>
      <c r="F11" s="122"/>
      <c r="G11" s="123"/>
    </row>
    <row r="12" spans="1:9" ht="24" customHeight="1" x14ac:dyDescent="0.25">
      <c r="A12" s="2">
        <v>7</v>
      </c>
      <c r="B12" s="137" t="s">
        <v>198</v>
      </c>
      <c r="C12" s="138"/>
      <c r="D12" s="139"/>
      <c r="E12" s="128">
        <v>18000</v>
      </c>
      <c r="F12" s="122"/>
      <c r="G12" s="123"/>
    </row>
    <row r="13" spans="1:9" ht="24.75" customHeight="1" x14ac:dyDescent="0.25">
      <c r="A13" s="2">
        <v>8</v>
      </c>
      <c r="B13" s="137" t="s">
        <v>199</v>
      </c>
      <c r="C13" s="138"/>
      <c r="D13" s="139"/>
      <c r="E13" s="128">
        <v>10800</v>
      </c>
      <c r="F13" s="122"/>
      <c r="G13" s="123"/>
    </row>
    <row r="14" spans="1:9" ht="22.5" customHeight="1" x14ac:dyDescent="0.25">
      <c r="A14" s="140"/>
      <c r="B14" s="141" t="s">
        <v>23</v>
      </c>
      <c r="C14" s="206">
        <f>SUM(C6:F13)</f>
        <v>168400</v>
      </c>
      <c r="D14" s="207"/>
      <c r="E14" s="207"/>
      <c r="F14" s="207"/>
      <c r="G14" s="208"/>
    </row>
    <row r="15" spans="1:9" ht="22.5" customHeight="1" x14ac:dyDescent="0.25">
      <c r="A15" s="202" t="s">
        <v>200</v>
      </c>
      <c r="B15" s="203"/>
      <c r="C15" s="203"/>
      <c r="D15" s="203"/>
      <c r="E15" s="203"/>
      <c r="F15" s="203"/>
      <c r="G15" s="204"/>
    </row>
    <row r="16" spans="1:9" ht="22.5" customHeight="1" x14ac:dyDescent="0.25">
      <c r="A16" s="2">
        <v>1</v>
      </c>
      <c r="B16" s="137" t="s">
        <v>201</v>
      </c>
      <c r="C16" s="128"/>
      <c r="D16" s="139">
        <v>12000</v>
      </c>
      <c r="E16" s="142"/>
      <c r="F16" s="122"/>
      <c r="G16" s="123"/>
      <c r="I16" s="1" t="s">
        <v>232</v>
      </c>
    </row>
    <row r="17" spans="1:7" ht="22.5" customHeight="1" x14ac:dyDescent="0.25">
      <c r="A17" s="2">
        <v>2</v>
      </c>
      <c r="B17" s="137" t="s">
        <v>197</v>
      </c>
      <c r="C17" s="128">
        <v>6000</v>
      </c>
      <c r="D17" s="143"/>
      <c r="E17" s="142"/>
      <c r="F17" s="122"/>
      <c r="G17" s="123"/>
    </row>
    <row r="18" spans="1:7" ht="22.5" customHeight="1" x14ac:dyDescent="0.25">
      <c r="A18" s="37"/>
      <c r="B18" s="124" t="s">
        <v>23</v>
      </c>
      <c r="C18" s="220">
        <f>SUM(C16:F17)</f>
        <v>18000</v>
      </c>
      <c r="D18" s="221"/>
      <c r="E18" s="221"/>
      <c r="F18" s="221"/>
      <c r="G18" s="222"/>
    </row>
    <row r="19" spans="1:7" ht="22.5" customHeight="1" x14ac:dyDescent="0.25">
      <c r="A19" s="202" t="s">
        <v>202</v>
      </c>
      <c r="B19" s="203"/>
      <c r="C19" s="203"/>
      <c r="D19" s="203"/>
      <c r="E19" s="203"/>
      <c r="F19" s="203"/>
      <c r="G19" s="204"/>
    </row>
    <row r="20" spans="1:7" ht="22.5" customHeight="1" x14ac:dyDescent="0.25">
      <c r="A20" s="2">
        <v>1</v>
      </c>
      <c r="B20" s="137" t="s">
        <v>203</v>
      </c>
      <c r="C20" s="144">
        <v>228000</v>
      </c>
      <c r="D20" s="145"/>
      <c r="E20" s="144"/>
      <c r="F20" s="6"/>
      <c r="G20" s="7"/>
    </row>
    <row r="21" spans="1:7" ht="22.5" customHeight="1" x14ac:dyDescent="0.25">
      <c r="A21" s="2">
        <v>2</v>
      </c>
      <c r="B21" s="137" t="s">
        <v>15</v>
      </c>
      <c r="C21" s="144">
        <v>60000</v>
      </c>
      <c r="D21" s="145"/>
      <c r="E21" s="144"/>
      <c r="F21" s="6"/>
      <c r="G21" s="7"/>
    </row>
    <row r="22" spans="1:7" ht="22.5" customHeight="1" x14ac:dyDescent="0.25">
      <c r="A22" s="2">
        <v>3</v>
      </c>
      <c r="B22" s="137" t="s">
        <v>197</v>
      </c>
      <c r="C22" s="144">
        <v>682400</v>
      </c>
      <c r="D22" s="145"/>
      <c r="E22" s="144"/>
      <c r="F22" s="6"/>
      <c r="G22" s="7"/>
    </row>
    <row r="23" spans="1:7" ht="22.5" customHeight="1" x14ac:dyDescent="0.25">
      <c r="A23" s="2">
        <v>4</v>
      </c>
      <c r="B23" s="137" t="s">
        <v>204</v>
      </c>
      <c r="C23" s="144"/>
      <c r="D23" s="146">
        <v>153900</v>
      </c>
      <c r="E23" s="144"/>
      <c r="F23" s="6"/>
      <c r="G23" s="7"/>
    </row>
    <row r="24" spans="1:7" ht="22.5" customHeight="1" x14ac:dyDescent="0.25">
      <c r="A24" s="2">
        <v>5</v>
      </c>
      <c r="B24" s="137" t="s">
        <v>205</v>
      </c>
      <c r="C24" s="144"/>
      <c r="D24" s="146">
        <v>40000</v>
      </c>
      <c r="E24" s="144"/>
      <c r="F24" s="6"/>
      <c r="G24" s="7"/>
    </row>
    <row r="25" spans="1:7" ht="22.5" customHeight="1" x14ac:dyDescent="0.25">
      <c r="A25" s="2">
        <v>6</v>
      </c>
      <c r="B25" s="137" t="s">
        <v>206</v>
      </c>
      <c r="C25" s="144"/>
      <c r="D25" s="146">
        <v>20000</v>
      </c>
      <c r="E25" s="144"/>
      <c r="F25" s="6"/>
      <c r="G25" s="7"/>
    </row>
    <row r="26" spans="1:7" ht="22.5" customHeight="1" x14ac:dyDescent="0.25">
      <c r="A26" s="2">
        <v>7</v>
      </c>
      <c r="B26" s="137" t="s">
        <v>207</v>
      </c>
      <c r="C26" s="144"/>
      <c r="D26" s="146">
        <v>8000</v>
      </c>
      <c r="E26" s="144"/>
      <c r="F26" s="6"/>
      <c r="G26" s="7"/>
    </row>
    <row r="27" spans="1:7" ht="21" x14ac:dyDescent="0.25">
      <c r="A27" s="2">
        <v>8</v>
      </c>
      <c r="B27" s="137" t="s">
        <v>208</v>
      </c>
      <c r="C27" s="144"/>
      <c r="D27" s="146">
        <v>20000</v>
      </c>
      <c r="E27" s="144"/>
      <c r="F27" s="6"/>
      <c r="G27" s="7"/>
    </row>
    <row r="28" spans="1:7" ht="21" x14ac:dyDescent="0.25">
      <c r="A28" s="2">
        <v>9</v>
      </c>
      <c r="B28" s="137" t="s">
        <v>209</v>
      </c>
      <c r="C28" s="144"/>
      <c r="D28" s="146">
        <v>20000</v>
      </c>
      <c r="E28" s="144"/>
      <c r="F28" s="6"/>
      <c r="G28" s="7"/>
    </row>
    <row r="29" spans="1:7" ht="21" x14ac:dyDescent="0.25">
      <c r="A29" s="2">
        <v>10</v>
      </c>
      <c r="B29" s="137" t="s">
        <v>210</v>
      </c>
      <c r="C29" s="144"/>
      <c r="D29" s="146">
        <v>20000</v>
      </c>
      <c r="E29" s="144"/>
      <c r="F29" s="6"/>
      <c r="G29" s="7"/>
    </row>
    <row r="30" spans="1:7" ht="21" x14ac:dyDescent="0.25">
      <c r="A30" s="2">
        <v>11</v>
      </c>
      <c r="B30" s="137" t="s">
        <v>211</v>
      </c>
      <c r="C30" s="144"/>
      <c r="D30" s="146">
        <v>88000</v>
      </c>
      <c r="E30" s="144"/>
      <c r="F30" s="6"/>
      <c r="G30" s="7"/>
    </row>
    <row r="31" spans="1:7" ht="21" x14ac:dyDescent="0.25">
      <c r="A31" s="2">
        <v>12</v>
      </c>
      <c r="B31" s="137" t="s">
        <v>212</v>
      </c>
      <c r="C31" s="144"/>
      <c r="D31" s="146">
        <v>120000</v>
      </c>
      <c r="E31" s="144"/>
      <c r="F31" s="6"/>
      <c r="G31" s="7"/>
    </row>
    <row r="32" spans="1:7" ht="21" x14ac:dyDescent="0.25">
      <c r="A32" s="2">
        <v>13</v>
      </c>
      <c r="B32" s="137" t="s">
        <v>213</v>
      </c>
      <c r="C32" s="144"/>
      <c r="D32" s="146">
        <v>20000</v>
      </c>
      <c r="E32" s="144"/>
      <c r="F32" s="6"/>
      <c r="G32" s="7"/>
    </row>
    <row r="33" spans="1:7" ht="21" x14ac:dyDescent="0.25">
      <c r="A33" s="2">
        <v>14</v>
      </c>
      <c r="B33" s="137" t="s">
        <v>214</v>
      </c>
      <c r="C33" s="144"/>
      <c r="D33" s="146"/>
      <c r="E33" s="144">
        <v>60000</v>
      </c>
      <c r="F33" s="6"/>
      <c r="G33" s="7"/>
    </row>
    <row r="34" spans="1:7" ht="22.5" customHeight="1" x14ac:dyDescent="0.25">
      <c r="A34" s="147"/>
      <c r="B34" s="124" t="s">
        <v>23</v>
      </c>
      <c r="C34" s="220">
        <f>SUM(C20:F33)</f>
        <v>1540300</v>
      </c>
      <c r="D34" s="221"/>
      <c r="E34" s="221"/>
      <c r="F34" s="221"/>
      <c r="G34" s="222"/>
    </row>
    <row r="35" spans="1:7" s="173" customFormat="1" ht="22.5" customHeight="1" x14ac:dyDescent="0.25">
      <c r="A35" s="244" t="s">
        <v>249</v>
      </c>
      <c r="B35" s="245"/>
      <c r="C35" s="245"/>
      <c r="D35" s="245"/>
      <c r="E35" s="245"/>
      <c r="F35" s="245"/>
      <c r="G35" s="246"/>
    </row>
    <row r="36" spans="1:7" s="173" customFormat="1" ht="22.5" customHeight="1" x14ac:dyDescent="0.25">
      <c r="A36" s="174">
        <v>1</v>
      </c>
      <c r="B36" s="175" t="s">
        <v>203</v>
      </c>
      <c r="C36" s="176">
        <v>128000</v>
      </c>
      <c r="D36" s="177"/>
      <c r="E36" s="176"/>
      <c r="F36" s="178"/>
      <c r="G36" s="179"/>
    </row>
    <row r="37" spans="1:7" s="173" customFormat="1" ht="22.5" customHeight="1" x14ac:dyDescent="0.25">
      <c r="A37" s="174">
        <v>2</v>
      </c>
      <c r="B37" s="175" t="s">
        <v>15</v>
      </c>
      <c r="C37" s="176">
        <v>60000</v>
      </c>
      <c r="D37" s="177"/>
      <c r="E37" s="176"/>
      <c r="F37" s="178"/>
      <c r="G37" s="179"/>
    </row>
    <row r="38" spans="1:7" s="173" customFormat="1" ht="22.5" customHeight="1" x14ac:dyDescent="0.25">
      <c r="A38" s="174">
        <v>3</v>
      </c>
      <c r="B38" s="175" t="s">
        <v>197</v>
      </c>
      <c r="C38" s="176">
        <v>240000</v>
      </c>
      <c r="D38" s="177"/>
      <c r="E38" s="176"/>
      <c r="F38" s="178"/>
      <c r="G38" s="179"/>
    </row>
    <row r="39" spans="1:7" s="173" customFormat="1" ht="22.5" customHeight="1" x14ac:dyDescent="0.25">
      <c r="A39" s="174">
        <v>4</v>
      </c>
      <c r="B39" s="175" t="s">
        <v>204</v>
      </c>
      <c r="C39" s="176"/>
      <c r="D39" s="180">
        <v>81000</v>
      </c>
      <c r="E39" s="176"/>
      <c r="F39" s="178"/>
      <c r="G39" s="179"/>
    </row>
    <row r="40" spans="1:7" s="173" customFormat="1" ht="22.5" customHeight="1" x14ac:dyDescent="0.25">
      <c r="A40" s="174">
        <v>5</v>
      </c>
      <c r="B40" s="175" t="s">
        <v>205</v>
      </c>
      <c r="C40" s="176"/>
      <c r="D40" s="180">
        <v>40000</v>
      </c>
      <c r="E40" s="176"/>
      <c r="F40" s="178"/>
      <c r="G40" s="179"/>
    </row>
    <row r="41" spans="1:7" s="173" customFormat="1" ht="22.5" customHeight="1" x14ac:dyDescent="0.25">
      <c r="A41" s="174">
        <v>6</v>
      </c>
      <c r="B41" s="175" t="s">
        <v>206</v>
      </c>
      <c r="C41" s="176"/>
      <c r="D41" s="180">
        <v>20000</v>
      </c>
      <c r="E41" s="176"/>
      <c r="F41" s="178"/>
      <c r="G41" s="179"/>
    </row>
    <row r="42" spans="1:7" s="173" customFormat="1" ht="22.5" customHeight="1" x14ac:dyDescent="0.25">
      <c r="A42" s="174">
        <v>7</v>
      </c>
      <c r="B42" s="175" t="s">
        <v>210</v>
      </c>
      <c r="C42" s="176"/>
      <c r="D42" s="180">
        <v>20000</v>
      </c>
      <c r="E42" s="176"/>
      <c r="F42" s="178"/>
      <c r="G42" s="179"/>
    </row>
    <row r="43" spans="1:7" s="173" customFormat="1" ht="22.5" customHeight="1" x14ac:dyDescent="0.25">
      <c r="A43" s="174">
        <v>8</v>
      </c>
      <c r="B43" s="175" t="s">
        <v>211</v>
      </c>
      <c r="C43" s="176"/>
      <c r="D43" s="180">
        <v>36000</v>
      </c>
      <c r="E43" s="176"/>
      <c r="F43" s="178"/>
      <c r="G43" s="179"/>
    </row>
    <row r="44" spans="1:7" s="173" customFormat="1" ht="22.5" customHeight="1" x14ac:dyDescent="0.25">
      <c r="A44" s="174">
        <v>9</v>
      </c>
      <c r="B44" s="175" t="s">
        <v>212</v>
      </c>
      <c r="C44" s="176"/>
      <c r="D44" s="180">
        <v>80000</v>
      </c>
      <c r="E44" s="176"/>
      <c r="F44" s="178"/>
      <c r="G44" s="179"/>
    </row>
    <row r="45" spans="1:7" s="173" customFormat="1" ht="22.5" customHeight="1" x14ac:dyDescent="0.25">
      <c r="A45" s="174">
        <v>10</v>
      </c>
      <c r="B45" s="175" t="s">
        <v>215</v>
      </c>
      <c r="C45" s="176"/>
      <c r="D45" s="180">
        <v>120000</v>
      </c>
      <c r="E45" s="176"/>
      <c r="F45" s="178"/>
      <c r="G45" s="179"/>
    </row>
    <row r="46" spans="1:7" s="173" customFormat="1" ht="22.5" customHeight="1" x14ac:dyDescent="0.25">
      <c r="A46" s="174">
        <v>11</v>
      </c>
      <c r="B46" s="175" t="s">
        <v>213</v>
      </c>
      <c r="C46" s="176"/>
      <c r="D46" s="180">
        <v>20000</v>
      </c>
      <c r="E46" s="176"/>
      <c r="F46" s="178"/>
      <c r="G46" s="179"/>
    </row>
    <row r="47" spans="1:7" s="173" customFormat="1" ht="22.5" customHeight="1" x14ac:dyDescent="0.25">
      <c r="A47" s="174">
        <v>12</v>
      </c>
      <c r="B47" s="175" t="s">
        <v>214</v>
      </c>
      <c r="C47" s="176"/>
      <c r="D47" s="177"/>
      <c r="E47" s="176">
        <v>55000</v>
      </c>
      <c r="F47" s="178"/>
      <c r="G47" s="179"/>
    </row>
    <row r="48" spans="1:7" s="173" customFormat="1" ht="22.5" customHeight="1" x14ac:dyDescent="0.25">
      <c r="A48" s="181"/>
      <c r="B48" s="182" t="s">
        <v>23</v>
      </c>
      <c r="C48" s="250">
        <f>SUM(C36:F47)</f>
        <v>900000</v>
      </c>
      <c r="D48" s="251"/>
      <c r="E48" s="251"/>
      <c r="F48" s="251"/>
      <c r="G48" s="252"/>
    </row>
    <row r="49" spans="1:7" ht="22.5" hidden="1" customHeight="1" x14ac:dyDescent="0.25">
      <c r="A49" s="202" t="s">
        <v>216</v>
      </c>
      <c r="B49" s="203"/>
      <c r="C49" s="203"/>
      <c r="D49" s="203"/>
      <c r="E49" s="203"/>
      <c r="F49" s="203"/>
      <c r="G49" s="204"/>
    </row>
    <row r="50" spans="1:7" ht="22.5" hidden="1" customHeight="1" x14ac:dyDescent="0.25">
      <c r="A50" s="2">
        <v>1</v>
      </c>
      <c r="B50" s="137" t="s">
        <v>217</v>
      </c>
      <c r="C50" s="144"/>
      <c r="D50" s="145"/>
      <c r="E50" s="144"/>
      <c r="F50" s="6"/>
      <c r="G50" s="7"/>
    </row>
    <row r="51" spans="1:7" ht="22.5" hidden="1" customHeight="1" x14ac:dyDescent="0.25">
      <c r="A51" s="2">
        <v>2</v>
      </c>
      <c r="B51" s="137" t="s">
        <v>218</v>
      </c>
      <c r="C51" s="144"/>
      <c r="D51" s="145"/>
      <c r="E51" s="144"/>
      <c r="F51" s="6"/>
      <c r="G51" s="7"/>
    </row>
    <row r="52" spans="1:7" ht="22.5" hidden="1" customHeight="1" x14ac:dyDescent="0.25">
      <c r="A52" s="2">
        <v>3</v>
      </c>
      <c r="B52" s="137" t="s">
        <v>219</v>
      </c>
      <c r="C52" s="144"/>
      <c r="D52" s="145"/>
      <c r="E52" s="144"/>
      <c r="F52" s="6"/>
      <c r="G52" s="7"/>
    </row>
    <row r="53" spans="1:7" ht="22.5" hidden="1" customHeight="1" x14ac:dyDescent="0.25">
      <c r="A53" s="2">
        <v>4</v>
      </c>
      <c r="B53" s="137" t="s">
        <v>220</v>
      </c>
      <c r="C53" s="144"/>
      <c r="D53" s="145"/>
      <c r="E53" s="144"/>
      <c r="F53" s="6"/>
      <c r="G53" s="7"/>
    </row>
    <row r="54" spans="1:7" ht="22.5" hidden="1" customHeight="1" x14ac:dyDescent="0.25">
      <c r="A54" s="2">
        <v>5</v>
      </c>
      <c r="B54" s="137" t="s">
        <v>221</v>
      </c>
      <c r="C54" s="144"/>
      <c r="D54" s="145"/>
      <c r="E54" s="144"/>
      <c r="F54" s="6"/>
      <c r="G54" s="7"/>
    </row>
    <row r="55" spans="1:7" ht="22.5" hidden="1" customHeight="1" x14ac:dyDescent="0.25">
      <c r="A55" s="2">
        <v>6</v>
      </c>
      <c r="B55" s="137" t="s">
        <v>222</v>
      </c>
      <c r="C55" s="144"/>
      <c r="D55" s="145"/>
      <c r="E55" s="144"/>
      <c r="F55" s="6"/>
      <c r="G55" s="7"/>
    </row>
    <row r="56" spans="1:7" ht="22.5" hidden="1" customHeight="1" x14ac:dyDescent="0.25">
      <c r="A56" s="2">
        <v>7</v>
      </c>
      <c r="B56" s="137" t="s">
        <v>223</v>
      </c>
      <c r="C56" s="144"/>
      <c r="D56" s="145"/>
      <c r="E56" s="144"/>
      <c r="F56" s="6"/>
      <c r="G56" s="7"/>
    </row>
    <row r="57" spans="1:7" ht="22.5" hidden="1" customHeight="1" x14ac:dyDescent="0.25">
      <c r="A57" s="2">
        <v>8</v>
      </c>
      <c r="B57" s="137" t="s">
        <v>224</v>
      </c>
      <c r="C57" s="144"/>
      <c r="D57" s="145"/>
      <c r="E57" s="144"/>
      <c r="F57" s="6"/>
      <c r="G57" s="7"/>
    </row>
    <row r="58" spans="1:7" ht="22.5" hidden="1" customHeight="1" x14ac:dyDescent="0.25">
      <c r="A58" s="147"/>
      <c r="B58" s="124" t="s">
        <v>23</v>
      </c>
      <c r="C58" s="220">
        <f>SUM(C50:F57)</f>
        <v>0</v>
      </c>
      <c r="D58" s="221"/>
      <c r="E58" s="221"/>
      <c r="F58" s="221"/>
      <c r="G58" s="222"/>
    </row>
    <row r="59" spans="1:7" ht="27" customHeight="1" x14ac:dyDescent="0.25">
      <c r="A59" s="202" t="s">
        <v>225</v>
      </c>
      <c r="B59" s="203"/>
      <c r="C59" s="203"/>
      <c r="D59" s="203"/>
      <c r="E59" s="203"/>
      <c r="F59" s="203"/>
      <c r="G59" s="204"/>
    </row>
    <row r="60" spans="1:7" ht="22.5" customHeight="1" x14ac:dyDescent="0.25">
      <c r="A60" s="2">
        <v>1</v>
      </c>
      <c r="B60" s="137" t="s">
        <v>226</v>
      </c>
      <c r="C60" s="144">
        <v>20000</v>
      </c>
      <c r="D60" s="145"/>
      <c r="E60" s="144"/>
      <c r="F60" s="6"/>
      <c r="G60" s="7"/>
    </row>
    <row r="61" spans="1:7" ht="22.5" customHeight="1" x14ac:dyDescent="0.25">
      <c r="A61" s="2">
        <v>2</v>
      </c>
      <c r="B61" s="137" t="s">
        <v>197</v>
      </c>
      <c r="C61" s="144">
        <v>15000</v>
      </c>
      <c r="D61" s="145"/>
      <c r="E61" s="144"/>
      <c r="F61" s="6"/>
      <c r="G61" s="7"/>
    </row>
    <row r="62" spans="1:7" ht="22.5" customHeight="1" x14ac:dyDescent="0.25">
      <c r="A62" s="2">
        <v>3</v>
      </c>
      <c r="B62" s="137" t="s">
        <v>227</v>
      </c>
      <c r="C62" s="144"/>
      <c r="D62" s="146">
        <v>50000</v>
      </c>
      <c r="E62" s="144"/>
      <c r="F62" s="6"/>
      <c r="G62" s="7"/>
    </row>
    <row r="63" spans="1:7" ht="22.5" customHeight="1" x14ac:dyDescent="0.25">
      <c r="A63" s="2">
        <v>4</v>
      </c>
      <c r="B63" s="137" t="s">
        <v>228</v>
      </c>
      <c r="C63" s="144"/>
      <c r="D63" s="146">
        <v>20000</v>
      </c>
      <c r="E63" s="144"/>
      <c r="F63" s="6"/>
      <c r="G63" s="7"/>
    </row>
    <row r="64" spans="1:7" ht="22.5" customHeight="1" x14ac:dyDescent="0.25">
      <c r="A64" s="147"/>
      <c r="B64" s="124" t="s">
        <v>23</v>
      </c>
      <c r="C64" s="220">
        <f>SUM(C60:F63)</f>
        <v>105000</v>
      </c>
      <c r="D64" s="221"/>
      <c r="E64" s="221"/>
      <c r="F64" s="221"/>
      <c r="G64" s="222"/>
    </row>
    <row r="65" spans="1:9" ht="22.5" customHeight="1" x14ac:dyDescent="0.25">
      <c r="A65" s="247" t="s">
        <v>229</v>
      </c>
      <c r="B65" s="248"/>
      <c r="C65" s="248"/>
      <c r="D65" s="248"/>
      <c r="E65" s="248"/>
      <c r="F65" s="248"/>
      <c r="G65" s="249"/>
    </row>
    <row r="66" spans="1:9" ht="22.5" customHeight="1" x14ac:dyDescent="0.25">
      <c r="A66" s="2">
        <v>1</v>
      </c>
      <c r="B66" s="137" t="s">
        <v>15</v>
      </c>
      <c r="C66" s="144">
        <v>70000</v>
      </c>
      <c r="D66" s="145"/>
      <c r="E66" s="144"/>
      <c r="F66" s="6"/>
      <c r="G66" s="7"/>
    </row>
    <row r="67" spans="1:9" ht="22.5" customHeight="1" x14ac:dyDescent="0.25">
      <c r="A67" s="2">
        <v>2</v>
      </c>
      <c r="B67" s="137" t="s">
        <v>230</v>
      </c>
      <c r="C67" s="144">
        <v>15000</v>
      </c>
      <c r="D67" s="145"/>
      <c r="E67" s="144"/>
      <c r="F67" s="6"/>
      <c r="G67" s="7"/>
    </row>
    <row r="68" spans="1:9" ht="22.5" customHeight="1" x14ac:dyDescent="0.25">
      <c r="A68" s="2">
        <v>3</v>
      </c>
      <c r="B68" s="137" t="s">
        <v>197</v>
      </c>
      <c r="C68" s="144">
        <v>97000</v>
      </c>
      <c r="D68" s="145"/>
      <c r="E68" s="144"/>
      <c r="F68" s="6"/>
      <c r="G68" s="7"/>
    </row>
    <row r="69" spans="1:9" ht="22.5" customHeight="1" x14ac:dyDescent="0.25">
      <c r="A69" s="2">
        <v>4</v>
      </c>
      <c r="B69" s="137" t="s">
        <v>227</v>
      </c>
      <c r="C69" s="144"/>
      <c r="D69" s="146">
        <v>20000</v>
      </c>
      <c r="E69" s="144"/>
      <c r="F69" s="6"/>
      <c r="G69" s="7"/>
    </row>
    <row r="70" spans="1:9" ht="22.5" customHeight="1" x14ac:dyDescent="0.25">
      <c r="A70" s="2">
        <v>5</v>
      </c>
      <c r="B70" s="137" t="s">
        <v>207</v>
      </c>
      <c r="C70" s="144"/>
      <c r="D70" s="146">
        <v>6000</v>
      </c>
      <c r="E70" s="144"/>
      <c r="F70" s="6"/>
      <c r="G70" s="7"/>
    </row>
    <row r="71" spans="1:9" ht="22.5" customHeight="1" x14ac:dyDescent="0.25">
      <c r="A71" s="2">
        <v>6</v>
      </c>
      <c r="B71" s="137" t="s">
        <v>214</v>
      </c>
      <c r="C71" s="144"/>
      <c r="D71" s="145"/>
      <c r="E71" s="144">
        <v>10000</v>
      </c>
      <c r="F71" s="6"/>
      <c r="G71" s="7"/>
    </row>
    <row r="72" spans="1:9" ht="22.5" customHeight="1" x14ac:dyDescent="0.25">
      <c r="A72" s="147"/>
      <c r="B72" s="124" t="s">
        <v>23</v>
      </c>
      <c r="C72" s="220">
        <f>SUM(C66:F71)</f>
        <v>218000</v>
      </c>
      <c r="D72" s="221"/>
      <c r="E72" s="221"/>
      <c r="F72" s="221"/>
      <c r="G72" s="222"/>
    </row>
    <row r="73" spans="1:9" ht="22.5" customHeight="1" thickBot="1" x14ac:dyDescent="0.3">
      <c r="A73" s="28"/>
      <c r="B73" s="24" t="s">
        <v>10</v>
      </c>
      <c r="C73" s="189">
        <f>C14+C18+C34+C48+C58+C64+C72</f>
        <v>2949700</v>
      </c>
      <c r="D73" s="190"/>
      <c r="E73" s="190"/>
      <c r="F73" s="190"/>
      <c r="G73" s="191"/>
      <c r="I73" s="25">
        <f>+C73</f>
        <v>2949700</v>
      </c>
    </row>
    <row r="74" spans="1:9" ht="22.5" customHeight="1" thickTop="1" x14ac:dyDescent="0.25"/>
    <row r="75" spans="1:9" ht="22.5" customHeight="1" x14ac:dyDescent="0.25"/>
    <row r="76" spans="1:9" ht="22.5" customHeight="1" x14ac:dyDescent="0.25"/>
    <row r="77" spans="1:9" ht="22.5" customHeight="1" x14ac:dyDescent="0.25"/>
    <row r="78" spans="1:9" ht="22.5" customHeight="1" x14ac:dyDescent="0.25"/>
    <row r="79" spans="1:9" ht="22.5" customHeight="1" x14ac:dyDescent="0.25"/>
    <row r="80" spans="1:9" ht="22.5" customHeight="1" x14ac:dyDescent="0.25"/>
    <row r="81" ht="22.5" customHeight="1" x14ac:dyDescent="0.25"/>
    <row r="82" ht="22.5" customHeight="1" x14ac:dyDescent="0.25"/>
    <row r="83" ht="22.5" customHeight="1" x14ac:dyDescent="0.25"/>
    <row r="84" ht="22.5" customHeight="1" x14ac:dyDescent="0.25"/>
    <row r="85" ht="22.5" customHeight="1" x14ac:dyDescent="0.25"/>
    <row r="86" ht="22.5" customHeight="1" x14ac:dyDescent="0.25"/>
    <row r="87" ht="22.5" customHeight="1" x14ac:dyDescent="0.25"/>
    <row r="88" ht="22.5" customHeight="1" x14ac:dyDescent="0.25"/>
    <row r="89" ht="22.5" customHeight="1" x14ac:dyDescent="0.25"/>
    <row r="90" ht="22.5" customHeight="1" x14ac:dyDescent="0.25"/>
    <row r="91" ht="22.5" customHeight="1" x14ac:dyDescent="0.25"/>
    <row r="92" ht="22.5" customHeight="1" x14ac:dyDescent="0.25"/>
    <row r="93" ht="22.5" customHeight="1" x14ac:dyDescent="0.25"/>
    <row r="94" ht="22.5" customHeight="1" x14ac:dyDescent="0.25"/>
  </sheetData>
  <mergeCells count="20">
    <mergeCell ref="C14:G14"/>
    <mergeCell ref="A15:G15"/>
    <mergeCell ref="C18:G18"/>
    <mergeCell ref="A19:G19"/>
    <mergeCell ref="C34:G34"/>
    <mergeCell ref="A35:G35"/>
    <mergeCell ref="A65:G65"/>
    <mergeCell ref="C72:G72"/>
    <mergeCell ref="C73:G73"/>
    <mergeCell ref="C64:G64"/>
    <mergeCell ref="A49:G49"/>
    <mergeCell ref="C58:G58"/>
    <mergeCell ref="A59:G59"/>
    <mergeCell ref="C48:G48"/>
    <mergeCell ref="A3:A4"/>
    <mergeCell ref="B3:B4"/>
    <mergeCell ref="C3:G3"/>
    <mergeCell ref="A5:G5"/>
    <mergeCell ref="A1:G1"/>
    <mergeCell ref="A2:G2"/>
  </mergeCells>
  <pageMargins left="0.62992125984251968" right="0.23622047244094491" top="0.55118110236220474" bottom="0.55118110236220474" header="0.31496062992125984" footer="0.31496062992125984"/>
  <pageSetup paperSize="9" scale="94" firstPageNumber="52" orientation="portrait" useFirstPageNumber="1" r:id="rId1"/>
  <headerFooter>
    <oddHeader>&amp;R&amp;P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E28" sqref="E28"/>
    </sheetView>
  </sheetViews>
  <sheetFormatPr defaultRowHeight="24.75" customHeight="1" x14ac:dyDescent="0.25"/>
  <cols>
    <col min="1" max="1" width="5.28515625" style="1" customWidth="1"/>
    <col min="2" max="2" width="34.140625" style="10" customWidth="1"/>
    <col min="3" max="3" width="11.85546875" style="8" bestFit="1" customWidth="1"/>
    <col min="4" max="4" width="11.28515625" style="9" bestFit="1" customWidth="1"/>
    <col min="5" max="5" width="11.140625" style="8" customWidth="1"/>
    <col min="6" max="6" width="11" style="8" customWidth="1"/>
    <col min="7" max="7" width="14.28515625" style="8" customWidth="1"/>
    <col min="8" max="8" width="9.140625" style="1" customWidth="1"/>
    <col min="9" max="9" width="0" style="1" hidden="1" customWidth="1"/>
    <col min="10" max="16384" width="9.140625" style="1"/>
  </cols>
  <sheetData>
    <row r="1" spans="1:9" ht="23.25" x14ac:dyDescent="0.25">
      <c r="A1" s="187" t="s">
        <v>20</v>
      </c>
      <c r="B1" s="187"/>
      <c r="C1" s="187"/>
      <c r="D1" s="187"/>
      <c r="E1" s="187"/>
      <c r="F1" s="187"/>
      <c r="G1" s="187"/>
    </row>
    <row r="2" spans="1:9" ht="23.25" x14ac:dyDescent="0.25">
      <c r="A2" s="188" t="s">
        <v>40</v>
      </c>
      <c r="B2" s="188"/>
      <c r="C2" s="188"/>
      <c r="D2" s="188"/>
      <c r="E2" s="188"/>
      <c r="F2" s="188"/>
      <c r="G2" s="188"/>
    </row>
    <row r="3" spans="1:9" ht="21" x14ac:dyDescent="0.25">
      <c r="A3" s="192" t="s">
        <v>0</v>
      </c>
      <c r="B3" s="192" t="s">
        <v>1</v>
      </c>
      <c r="C3" s="193" t="s">
        <v>2</v>
      </c>
      <c r="D3" s="193"/>
      <c r="E3" s="193"/>
      <c r="F3" s="193"/>
      <c r="G3" s="193"/>
    </row>
    <row r="4" spans="1:9" ht="21" x14ac:dyDescent="0.25">
      <c r="A4" s="192"/>
      <c r="B4" s="184"/>
      <c r="C4" s="58" t="s">
        <v>3</v>
      </c>
      <c r="D4" s="61" t="s">
        <v>4</v>
      </c>
      <c r="E4" s="58" t="s">
        <v>5</v>
      </c>
      <c r="F4" s="60" t="s">
        <v>6</v>
      </c>
      <c r="G4" s="60" t="s">
        <v>7</v>
      </c>
    </row>
    <row r="5" spans="1:9" ht="21" x14ac:dyDescent="0.25">
      <c r="A5" s="63" t="s">
        <v>62</v>
      </c>
      <c r="B5" s="64"/>
      <c r="C5" s="64"/>
      <c r="D5" s="64"/>
      <c r="E5" s="64"/>
      <c r="F5" s="64"/>
      <c r="G5" s="65"/>
    </row>
    <row r="6" spans="1:9" ht="21" x14ac:dyDescent="0.25">
      <c r="A6" s="14">
        <v>1</v>
      </c>
      <c r="B6" s="29" t="s">
        <v>264</v>
      </c>
      <c r="C6" s="4"/>
      <c r="D6" s="11"/>
      <c r="E6" s="4">
        <v>10000</v>
      </c>
      <c r="F6" s="13"/>
      <c r="G6" s="4"/>
    </row>
    <row r="7" spans="1:9" ht="21" x14ac:dyDescent="0.25">
      <c r="A7" s="14">
        <v>2</v>
      </c>
      <c r="B7" s="29" t="s">
        <v>63</v>
      </c>
      <c r="C7" s="4"/>
      <c r="D7" s="11"/>
      <c r="E7" s="4">
        <v>5000</v>
      </c>
      <c r="F7" s="13"/>
      <c r="G7" s="4"/>
    </row>
    <row r="8" spans="1:9" ht="21" x14ac:dyDescent="0.25">
      <c r="A8" s="14">
        <v>3</v>
      </c>
      <c r="B8" s="29" t="s">
        <v>18</v>
      </c>
      <c r="C8" s="4"/>
      <c r="D8" s="11"/>
      <c r="E8" s="4">
        <v>10000</v>
      </c>
      <c r="F8" s="13"/>
      <c r="G8" s="4"/>
    </row>
    <row r="9" spans="1:9" ht="21" x14ac:dyDescent="0.25">
      <c r="A9" s="14">
        <v>4</v>
      </c>
      <c r="B9" s="29" t="s">
        <v>64</v>
      </c>
      <c r="C9" s="46"/>
      <c r="D9" s="11"/>
      <c r="E9" s="46">
        <v>20000</v>
      </c>
      <c r="F9" s="13"/>
      <c r="G9" s="46"/>
    </row>
    <row r="10" spans="1:9" ht="21" x14ac:dyDescent="0.25">
      <c r="A10" s="14">
        <v>5</v>
      </c>
      <c r="B10" s="29" t="s">
        <v>65</v>
      </c>
      <c r="C10" s="46"/>
      <c r="D10" s="11"/>
      <c r="E10" s="46">
        <v>10000</v>
      </c>
      <c r="F10" s="13"/>
      <c r="G10" s="46"/>
    </row>
    <row r="11" spans="1:9" ht="21" x14ac:dyDescent="0.25">
      <c r="A11" s="14">
        <v>6</v>
      </c>
      <c r="B11" s="29" t="s">
        <v>66</v>
      </c>
      <c r="C11" s="4"/>
      <c r="D11" s="11"/>
      <c r="E11" s="4">
        <v>10000</v>
      </c>
      <c r="F11" s="13"/>
      <c r="G11" s="4"/>
    </row>
    <row r="12" spans="1:9" ht="21.75" thickBot="1" x14ac:dyDescent="0.3">
      <c r="A12" s="23"/>
      <c r="B12" s="24" t="s">
        <v>10</v>
      </c>
      <c r="C12" s="189">
        <f>SUM(C6:F11)</f>
        <v>65000</v>
      </c>
      <c r="D12" s="190"/>
      <c r="E12" s="190"/>
      <c r="F12" s="190"/>
      <c r="G12" s="191"/>
      <c r="I12" s="25">
        <f>+C12</f>
        <v>65000</v>
      </c>
    </row>
    <row r="13" spans="1:9" ht="21.75" thickTop="1" x14ac:dyDescent="0.25"/>
    <row r="14" spans="1:9" ht="21" x14ac:dyDescent="0.25"/>
  </sheetData>
  <mergeCells count="6">
    <mergeCell ref="A1:G1"/>
    <mergeCell ref="A2:G2"/>
    <mergeCell ref="C12:G12"/>
    <mergeCell ref="A3:A4"/>
    <mergeCell ref="B3:B4"/>
    <mergeCell ref="C3:G3"/>
  </mergeCells>
  <pageMargins left="0.62992125984251968" right="0.23622047244094491" top="0.74803149606299213" bottom="0.74803149606299213" header="0.31496062992125984" footer="0.31496062992125984"/>
  <pageSetup paperSize="9" scale="95" firstPageNumber="55" orientation="portrait" useFirstPageNumber="1" r:id="rId1"/>
  <headerFooter>
    <oddHeader>&amp;R&amp;P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16" workbookViewId="0">
      <selection activeCell="J16" sqref="J16"/>
    </sheetView>
  </sheetViews>
  <sheetFormatPr defaultRowHeight="26.25" customHeight="1" x14ac:dyDescent="0.25"/>
  <cols>
    <col min="1" max="1" width="5.28515625" style="1" customWidth="1"/>
    <col min="2" max="2" width="31.28515625" style="10" customWidth="1"/>
    <col min="3" max="3" width="13.140625" style="8" customWidth="1"/>
    <col min="4" max="4" width="11.5703125" style="54" customWidth="1"/>
    <col min="5" max="5" width="12.28515625" style="8" customWidth="1"/>
    <col min="6" max="6" width="11" style="8" customWidth="1"/>
    <col min="7" max="7" width="14.285156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6.25" customHeight="1" x14ac:dyDescent="0.25">
      <c r="A1" s="187" t="s">
        <v>33</v>
      </c>
      <c r="B1" s="187"/>
      <c r="C1" s="187"/>
      <c r="D1" s="187"/>
      <c r="E1" s="187"/>
      <c r="F1" s="187"/>
      <c r="G1" s="187"/>
    </row>
    <row r="2" spans="1:9" ht="26.25" customHeight="1" x14ac:dyDescent="0.25">
      <c r="A2" s="187" t="s">
        <v>67</v>
      </c>
      <c r="B2" s="187"/>
      <c r="C2" s="187"/>
      <c r="D2" s="187"/>
      <c r="E2" s="187"/>
      <c r="F2" s="187"/>
      <c r="G2" s="187"/>
    </row>
    <row r="3" spans="1:9" ht="26.25" customHeight="1" x14ac:dyDescent="0.25">
      <c r="A3" s="188" t="s">
        <v>40</v>
      </c>
      <c r="B3" s="188"/>
      <c r="C3" s="188"/>
      <c r="D3" s="188"/>
      <c r="E3" s="188"/>
      <c r="F3" s="188"/>
      <c r="G3" s="188"/>
    </row>
    <row r="4" spans="1:9" ht="26.25" customHeight="1" x14ac:dyDescent="0.25">
      <c r="A4" s="192" t="s">
        <v>0</v>
      </c>
      <c r="B4" s="192" t="s">
        <v>1</v>
      </c>
      <c r="C4" s="193" t="s">
        <v>2</v>
      </c>
      <c r="D4" s="193"/>
      <c r="E4" s="193"/>
      <c r="F4" s="193"/>
      <c r="G4" s="193"/>
    </row>
    <row r="5" spans="1:9" ht="26.25" customHeight="1" x14ac:dyDescent="0.25">
      <c r="A5" s="192"/>
      <c r="B5" s="184"/>
      <c r="C5" s="58" t="s">
        <v>3</v>
      </c>
      <c r="D5" s="62" t="s">
        <v>4</v>
      </c>
      <c r="E5" s="58" t="s">
        <v>5</v>
      </c>
      <c r="F5" s="60" t="s">
        <v>6</v>
      </c>
      <c r="G5" s="60" t="s">
        <v>7</v>
      </c>
    </row>
    <row r="6" spans="1:9" ht="21" x14ac:dyDescent="0.25">
      <c r="A6" s="199" t="s">
        <v>87</v>
      </c>
      <c r="B6" s="200"/>
      <c r="C6" s="200"/>
      <c r="D6" s="200"/>
      <c r="E6" s="200"/>
      <c r="F6" s="200"/>
      <c r="G6" s="201"/>
    </row>
    <row r="7" spans="1:9" ht="26.25" customHeight="1" x14ac:dyDescent="0.25">
      <c r="A7" s="15">
        <v>1</v>
      </c>
      <c r="B7" s="3" t="s">
        <v>8</v>
      </c>
      <c r="C7" s="4"/>
      <c r="D7" s="53"/>
      <c r="E7" s="4">
        <v>10000</v>
      </c>
      <c r="F7" s="7"/>
      <c r="G7" s="7"/>
    </row>
    <row r="8" spans="1:9" ht="26.25" customHeight="1" x14ac:dyDescent="0.25">
      <c r="A8" s="15">
        <v>2</v>
      </c>
      <c r="B8" s="3" t="s">
        <v>21</v>
      </c>
      <c r="C8" s="4"/>
      <c r="D8" s="53"/>
      <c r="E8" s="4">
        <v>20000</v>
      </c>
      <c r="F8" s="7"/>
      <c r="G8" s="7"/>
    </row>
    <row r="9" spans="1:9" ht="52.5" customHeight="1" x14ac:dyDescent="0.25">
      <c r="A9" s="12">
        <v>3</v>
      </c>
      <c r="B9" s="29" t="s">
        <v>53</v>
      </c>
      <c r="C9" s="4"/>
      <c r="D9" s="53"/>
      <c r="E9" s="4">
        <v>10000</v>
      </c>
      <c r="F9" s="4"/>
      <c r="G9" s="4"/>
    </row>
    <row r="10" spans="1:9" ht="26.25" customHeight="1" x14ac:dyDescent="0.25">
      <c r="A10" s="15">
        <v>4</v>
      </c>
      <c r="B10" s="3" t="s">
        <v>22</v>
      </c>
      <c r="C10" s="4"/>
      <c r="D10" s="53"/>
      <c r="E10" s="4">
        <v>10000</v>
      </c>
      <c r="F10" s="7"/>
      <c r="G10" s="7"/>
    </row>
    <row r="11" spans="1:9" ht="26.25" customHeight="1" x14ac:dyDescent="0.25">
      <c r="A11" s="35"/>
      <c r="B11" s="36" t="s">
        <v>23</v>
      </c>
      <c r="C11" s="229">
        <f>SUM(C7:F10)</f>
        <v>50000</v>
      </c>
      <c r="D11" s="230"/>
      <c r="E11" s="230"/>
      <c r="F11" s="230"/>
      <c r="G11" s="231"/>
    </row>
    <row r="12" spans="1:9" ht="26.25" customHeight="1" x14ac:dyDescent="0.25">
      <c r="A12" s="63" t="s">
        <v>88</v>
      </c>
      <c r="B12" s="64"/>
      <c r="C12" s="64"/>
      <c r="D12" s="64"/>
      <c r="E12" s="64"/>
      <c r="F12" s="64"/>
      <c r="G12" s="65"/>
    </row>
    <row r="13" spans="1:9" ht="26.25" customHeight="1" x14ac:dyDescent="0.25">
      <c r="A13" s="69">
        <v>1</v>
      </c>
      <c r="B13" s="3" t="s">
        <v>22</v>
      </c>
      <c r="C13" s="46"/>
      <c r="D13" s="53"/>
      <c r="E13" s="46">
        <v>20000</v>
      </c>
      <c r="F13" s="46"/>
      <c r="G13" s="46"/>
    </row>
    <row r="14" spans="1:9" ht="50.25" customHeight="1" x14ac:dyDescent="0.25">
      <c r="A14" s="12">
        <v>2</v>
      </c>
      <c r="B14" s="29" t="s">
        <v>54</v>
      </c>
      <c r="C14" s="4"/>
      <c r="D14" s="11">
        <v>30000</v>
      </c>
      <c r="E14" s="4"/>
      <c r="F14" s="4"/>
      <c r="G14" s="4"/>
    </row>
    <row r="15" spans="1:9" ht="26.25" customHeight="1" x14ac:dyDescent="0.25">
      <c r="A15" s="35"/>
      <c r="B15" s="36" t="s">
        <v>23</v>
      </c>
      <c r="C15" s="229">
        <f>SUM(C13:F14)</f>
        <v>50000</v>
      </c>
      <c r="D15" s="230"/>
      <c r="E15" s="230"/>
      <c r="F15" s="230"/>
      <c r="G15" s="231"/>
    </row>
    <row r="16" spans="1:9" ht="26.25" customHeight="1" thickBot="1" x14ac:dyDescent="0.3">
      <c r="A16" s="28"/>
      <c r="B16" s="24" t="s">
        <v>10</v>
      </c>
      <c r="C16" s="189">
        <f>C11+C15</f>
        <v>100000</v>
      </c>
      <c r="D16" s="190"/>
      <c r="E16" s="190"/>
      <c r="F16" s="190"/>
      <c r="G16" s="191"/>
      <c r="I16" s="25">
        <f>+C16</f>
        <v>100000</v>
      </c>
    </row>
    <row r="17" ht="26.25" customHeight="1" thickTop="1" x14ac:dyDescent="0.25"/>
  </sheetData>
  <mergeCells count="10">
    <mergeCell ref="C16:G16"/>
    <mergeCell ref="C11:G11"/>
    <mergeCell ref="C15:G15"/>
    <mergeCell ref="A6:G6"/>
    <mergeCell ref="A1:G1"/>
    <mergeCell ref="A3:G3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55" orientation="portrait" useFirstPageNumber="1" r:id="rId1"/>
  <headerFooter>
    <oddHeader>&amp;R&amp;P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23" sqref="C23"/>
    </sheetView>
  </sheetViews>
  <sheetFormatPr defaultRowHeight="26.25" customHeight="1" x14ac:dyDescent="0.25"/>
  <cols>
    <col min="1" max="1" width="5.28515625" style="1" customWidth="1"/>
    <col min="2" max="2" width="31.85546875" style="1" customWidth="1"/>
    <col min="3" max="3" width="11.85546875" style="8" bestFit="1" customWidth="1"/>
    <col min="4" max="4" width="13.7109375" style="9" bestFit="1" customWidth="1"/>
    <col min="5" max="6" width="11" style="8" customWidth="1"/>
    <col min="7" max="7" width="14.285156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5.5" customHeight="1" x14ac:dyDescent="0.25">
      <c r="A1" s="187" t="s">
        <v>242</v>
      </c>
      <c r="B1" s="187"/>
      <c r="C1" s="187"/>
      <c r="D1" s="187"/>
      <c r="E1" s="187"/>
      <c r="F1" s="187"/>
      <c r="G1" s="187"/>
    </row>
    <row r="2" spans="1:9" ht="25.5" customHeight="1" x14ac:dyDescent="0.25">
      <c r="A2" s="187" t="s">
        <v>233</v>
      </c>
      <c r="B2" s="187"/>
      <c r="C2" s="187"/>
      <c r="D2" s="187"/>
      <c r="E2" s="187"/>
      <c r="F2" s="187"/>
      <c r="G2" s="187"/>
    </row>
    <row r="3" spans="1:9" ht="25.5" customHeight="1" x14ac:dyDescent="0.25">
      <c r="A3" s="188" t="s">
        <v>40</v>
      </c>
      <c r="B3" s="188"/>
      <c r="C3" s="188"/>
      <c r="D3" s="188"/>
      <c r="E3" s="188"/>
      <c r="F3" s="188"/>
      <c r="G3" s="188"/>
    </row>
    <row r="4" spans="1:9" ht="25.5" customHeight="1" x14ac:dyDescent="0.25">
      <c r="A4" s="192" t="s">
        <v>0</v>
      </c>
      <c r="B4" s="192" t="s">
        <v>1</v>
      </c>
      <c r="C4" s="193" t="s">
        <v>2</v>
      </c>
      <c r="D4" s="193"/>
      <c r="E4" s="193"/>
      <c r="F4" s="193"/>
      <c r="G4" s="193"/>
    </row>
    <row r="5" spans="1:9" ht="25.5" customHeight="1" x14ac:dyDescent="0.25">
      <c r="A5" s="192"/>
      <c r="B5" s="184"/>
      <c r="C5" s="58" t="s">
        <v>3</v>
      </c>
      <c r="D5" s="59" t="s">
        <v>4</v>
      </c>
      <c r="E5" s="58" t="s">
        <v>5</v>
      </c>
      <c r="F5" s="70" t="s">
        <v>6</v>
      </c>
      <c r="G5" s="70" t="s">
        <v>7</v>
      </c>
    </row>
    <row r="6" spans="1:9" ht="25.5" customHeight="1" x14ac:dyDescent="0.25">
      <c r="A6" s="2">
        <v>1</v>
      </c>
      <c r="B6" s="3" t="s">
        <v>234</v>
      </c>
      <c r="C6" s="7"/>
      <c r="D6" s="17">
        <v>77100</v>
      </c>
      <c r="E6" s="7"/>
      <c r="F6" s="7"/>
      <c r="G6" s="7"/>
    </row>
    <row r="7" spans="1:9" ht="42" hidden="1" x14ac:dyDescent="0.25">
      <c r="A7" s="2">
        <v>2</v>
      </c>
      <c r="B7" s="29" t="s">
        <v>247</v>
      </c>
      <c r="C7" s="7"/>
      <c r="D7" s="17"/>
      <c r="E7" s="7"/>
      <c r="F7" s="7"/>
      <c r="G7" s="7"/>
    </row>
    <row r="8" spans="1:9" ht="21" hidden="1" x14ac:dyDescent="0.25">
      <c r="A8" s="2">
        <v>3</v>
      </c>
      <c r="B8" s="29" t="s">
        <v>248</v>
      </c>
      <c r="C8" s="7"/>
      <c r="D8" s="17"/>
      <c r="E8" s="7"/>
      <c r="F8" s="7"/>
      <c r="G8" s="7"/>
    </row>
    <row r="9" spans="1:9" ht="53.25" customHeight="1" x14ac:dyDescent="0.25">
      <c r="A9" s="2">
        <v>2</v>
      </c>
      <c r="B9" s="29" t="s">
        <v>235</v>
      </c>
      <c r="C9" s="7"/>
      <c r="D9" s="17">
        <v>500000</v>
      </c>
      <c r="E9" s="7"/>
      <c r="F9" s="7"/>
      <c r="G9" s="7"/>
    </row>
    <row r="10" spans="1:9" ht="25.5" customHeight="1" x14ac:dyDescent="0.25">
      <c r="A10" s="2">
        <v>3</v>
      </c>
      <c r="B10" s="3" t="s">
        <v>83</v>
      </c>
      <c r="C10" s="7"/>
      <c r="D10" s="17"/>
      <c r="E10" s="7">
        <v>10000</v>
      </c>
      <c r="F10" s="7"/>
      <c r="G10" s="7"/>
    </row>
    <row r="11" spans="1:9" ht="42" x14ac:dyDescent="0.25">
      <c r="A11" s="148">
        <v>4</v>
      </c>
      <c r="B11" s="149" t="s">
        <v>236</v>
      </c>
      <c r="C11" s="150"/>
      <c r="D11" s="151"/>
      <c r="E11" s="150"/>
      <c r="F11" s="150"/>
      <c r="G11" s="151">
        <v>20000</v>
      </c>
    </row>
    <row r="12" spans="1:9" ht="25.5" customHeight="1" thickBot="1" x14ac:dyDescent="0.3">
      <c r="A12" s="28"/>
      <c r="B12" s="24" t="s">
        <v>10</v>
      </c>
      <c r="C12" s="189">
        <f>SUM(C6:F10)</f>
        <v>587100</v>
      </c>
      <c r="D12" s="190"/>
      <c r="E12" s="190"/>
      <c r="F12" s="190"/>
      <c r="G12" s="191"/>
      <c r="I12" s="25">
        <f>+C12</f>
        <v>587100</v>
      </c>
    </row>
    <row r="13" spans="1:9" ht="25.5" customHeight="1" thickTop="1" x14ac:dyDescent="0.25"/>
    <row r="14" spans="1:9" ht="25.5" customHeight="1" x14ac:dyDescent="0.25"/>
  </sheetData>
  <mergeCells count="7">
    <mergeCell ref="C12:G12"/>
    <mergeCell ref="A1:G1"/>
    <mergeCell ref="A2:G2"/>
    <mergeCell ref="A3:G3"/>
    <mergeCell ref="A4:A5"/>
    <mergeCell ref="B4:B5"/>
    <mergeCell ref="C4:G4"/>
  </mergeCells>
  <pageMargins left="0.62992125984251968" right="0.23622047244094491" top="0.74803149606299213" bottom="0.74803149606299213" header="0.31496062992125984" footer="0.31496062992125984"/>
  <pageSetup paperSize="9" scale="95" firstPageNumber="56" orientation="portrait" useFirstPageNumber="1" r:id="rId1"/>
  <headerFooter>
    <oddHeader>&amp;R&amp;P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E10" sqref="E10"/>
    </sheetView>
  </sheetViews>
  <sheetFormatPr defaultRowHeight="26.25" customHeight="1" x14ac:dyDescent="0.25"/>
  <cols>
    <col min="1" max="1" width="5.28515625" style="1" customWidth="1"/>
    <col min="2" max="2" width="28.28515625" style="1" customWidth="1"/>
    <col min="3" max="3" width="13.140625" style="8" customWidth="1"/>
    <col min="4" max="4" width="13.5703125" style="9" customWidth="1"/>
    <col min="5" max="5" width="11.42578125" style="8" customWidth="1"/>
    <col min="6" max="6" width="11" style="8" customWidth="1"/>
    <col min="7" max="7" width="14.28515625" style="8" customWidth="1"/>
    <col min="8" max="8" width="9.140625" style="1" customWidth="1"/>
    <col min="9" max="9" width="11" style="1" hidden="1" customWidth="1"/>
    <col min="10" max="16384" width="9.140625" style="1"/>
  </cols>
  <sheetData>
    <row r="1" spans="1:9" ht="25.5" customHeight="1" x14ac:dyDescent="0.25">
      <c r="A1" s="187" t="s">
        <v>242</v>
      </c>
      <c r="B1" s="187"/>
      <c r="C1" s="187"/>
      <c r="D1" s="187"/>
      <c r="E1" s="187"/>
      <c r="F1" s="187"/>
      <c r="G1" s="187"/>
    </row>
    <row r="2" spans="1:9" ht="25.5" customHeight="1" x14ac:dyDescent="0.25">
      <c r="A2" s="187" t="s">
        <v>245</v>
      </c>
      <c r="B2" s="187"/>
      <c r="C2" s="187"/>
      <c r="D2" s="187"/>
      <c r="E2" s="187"/>
      <c r="F2" s="187"/>
      <c r="G2" s="187"/>
    </row>
    <row r="3" spans="1:9" ht="25.5" customHeight="1" x14ac:dyDescent="0.25">
      <c r="A3" s="188" t="s">
        <v>40</v>
      </c>
      <c r="B3" s="188"/>
      <c r="C3" s="188"/>
      <c r="D3" s="188"/>
      <c r="E3" s="188"/>
      <c r="F3" s="188"/>
      <c r="G3" s="188"/>
    </row>
    <row r="4" spans="1:9" ht="25.5" customHeight="1" x14ac:dyDescent="0.25">
      <c r="A4" s="192" t="s">
        <v>0</v>
      </c>
      <c r="B4" s="192" t="s">
        <v>1</v>
      </c>
      <c r="C4" s="193" t="s">
        <v>2</v>
      </c>
      <c r="D4" s="193"/>
      <c r="E4" s="193"/>
      <c r="F4" s="193"/>
      <c r="G4" s="193"/>
    </row>
    <row r="5" spans="1:9" ht="25.5" customHeight="1" x14ac:dyDescent="0.25">
      <c r="A5" s="192"/>
      <c r="B5" s="184"/>
      <c r="C5" s="58" t="s">
        <v>3</v>
      </c>
      <c r="D5" s="59" t="s">
        <v>4</v>
      </c>
      <c r="E5" s="58" t="s">
        <v>5</v>
      </c>
      <c r="F5" s="70" t="s">
        <v>6</v>
      </c>
      <c r="G5" s="70" t="s">
        <v>7</v>
      </c>
    </row>
    <row r="6" spans="1:9" ht="42" x14ac:dyDescent="0.25">
      <c r="A6" s="125">
        <v>1</v>
      </c>
      <c r="B6" s="154" t="s">
        <v>265</v>
      </c>
      <c r="C6" s="51"/>
      <c r="D6" s="153">
        <v>1929600</v>
      </c>
      <c r="E6" s="51"/>
      <c r="F6" s="112"/>
      <c r="G6" s="48"/>
    </row>
    <row r="7" spans="1:9" ht="25.5" customHeight="1" x14ac:dyDescent="0.25">
      <c r="A7" s="125">
        <v>2</v>
      </c>
      <c r="B7" s="152" t="s">
        <v>83</v>
      </c>
      <c r="C7" s="51"/>
      <c r="D7" s="153"/>
      <c r="E7" s="51">
        <v>10000</v>
      </c>
      <c r="F7" s="112"/>
      <c r="G7" s="48"/>
    </row>
    <row r="8" spans="1:9" ht="25.5" customHeight="1" x14ac:dyDescent="0.25">
      <c r="A8" s="125">
        <v>3</v>
      </c>
      <c r="B8" s="152" t="s">
        <v>237</v>
      </c>
      <c r="C8" s="51"/>
      <c r="D8" s="153"/>
      <c r="E8" s="51">
        <v>20000</v>
      </c>
      <c r="F8" s="112"/>
      <c r="G8" s="48"/>
    </row>
    <row r="9" spans="1:9" ht="42" x14ac:dyDescent="0.25">
      <c r="A9" s="155">
        <v>4</v>
      </c>
      <c r="B9" s="156" t="s">
        <v>238</v>
      </c>
      <c r="C9" s="157"/>
      <c r="D9" s="158"/>
      <c r="E9" s="157"/>
      <c r="F9" s="159"/>
      <c r="G9" s="158">
        <v>20000</v>
      </c>
    </row>
    <row r="10" spans="1:9" ht="42" x14ac:dyDescent="0.25">
      <c r="A10" s="160">
        <v>5</v>
      </c>
      <c r="B10" s="161" t="s">
        <v>239</v>
      </c>
      <c r="C10" s="162"/>
      <c r="D10" s="163"/>
      <c r="E10" s="162"/>
      <c r="F10" s="164"/>
      <c r="G10" s="165">
        <v>5000</v>
      </c>
    </row>
    <row r="11" spans="1:9" ht="42" x14ac:dyDescent="0.25">
      <c r="A11" s="160">
        <v>6</v>
      </c>
      <c r="B11" s="161" t="s">
        <v>240</v>
      </c>
      <c r="C11" s="162"/>
      <c r="D11" s="163"/>
      <c r="E11" s="162"/>
      <c r="F11" s="164"/>
      <c r="G11" s="165">
        <v>10000</v>
      </c>
    </row>
    <row r="12" spans="1:9" ht="25.5" customHeight="1" thickBot="1" x14ac:dyDescent="0.3">
      <c r="A12" s="28"/>
      <c r="B12" s="24" t="s">
        <v>10</v>
      </c>
      <c r="C12" s="189">
        <f>SUM(C6:F9)</f>
        <v>1959600</v>
      </c>
      <c r="D12" s="190"/>
      <c r="E12" s="190"/>
      <c r="F12" s="190"/>
      <c r="G12" s="191"/>
      <c r="I12" s="25">
        <f>+C12</f>
        <v>1959600</v>
      </c>
    </row>
    <row r="13" spans="1:9" ht="25.5" customHeight="1" thickTop="1" x14ac:dyDescent="0.25"/>
    <row r="14" spans="1:9" ht="21" x14ac:dyDescent="0.25"/>
    <row r="15" spans="1:9" ht="21" x14ac:dyDescent="0.25"/>
    <row r="16" spans="1:9" ht="21" x14ac:dyDescent="0.25"/>
    <row r="17" spans="5:5" ht="21" x14ac:dyDescent="0.25"/>
    <row r="18" spans="5:5" ht="21" x14ac:dyDescent="0.25"/>
    <row r="19" spans="5:5" ht="21" x14ac:dyDescent="0.25"/>
    <row r="20" spans="5:5" ht="21" x14ac:dyDescent="0.25">
      <c r="E20" s="1"/>
    </row>
    <row r="21" spans="5:5" ht="21" x14ac:dyDescent="0.25"/>
    <row r="22" spans="5:5" ht="21" x14ac:dyDescent="0.25"/>
    <row r="23" spans="5:5" ht="21" x14ac:dyDescent="0.25"/>
    <row r="24" spans="5:5" ht="21" x14ac:dyDescent="0.25"/>
    <row r="25" spans="5:5" ht="21" x14ac:dyDescent="0.25"/>
    <row r="26" spans="5:5" ht="21" x14ac:dyDescent="0.25"/>
    <row r="27" spans="5:5" ht="21" x14ac:dyDescent="0.25"/>
    <row r="28" spans="5:5" ht="21" x14ac:dyDescent="0.25"/>
    <row r="29" spans="5:5" ht="21" x14ac:dyDescent="0.25"/>
    <row r="30" spans="5:5" ht="21" x14ac:dyDescent="0.25"/>
    <row r="31" spans="5:5" ht="21" x14ac:dyDescent="0.25"/>
  </sheetData>
  <mergeCells count="7">
    <mergeCell ref="C12:G12"/>
    <mergeCell ref="A1:G1"/>
    <mergeCell ref="A2:G2"/>
    <mergeCell ref="A3:G3"/>
    <mergeCell ref="A4:A5"/>
    <mergeCell ref="B4:B5"/>
    <mergeCell ref="C4:G4"/>
  </mergeCells>
  <pageMargins left="0.62992125984251968" right="0.23622047244094491" top="0.74803149606299213" bottom="0.74803149606299213" header="0.31496062992125984" footer="0.31496062992125984"/>
  <pageSetup paperSize="9" scale="95" firstPageNumber="56" orientation="portrait" useFirstPageNumber="1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H8" sqref="H8"/>
    </sheetView>
  </sheetViews>
  <sheetFormatPr defaultRowHeight="24.75" customHeight="1" x14ac:dyDescent="0.25"/>
  <cols>
    <col min="1" max="1" width="7.28515625" style="1" customWidth="1"/>
    <col min="2" max="2" width="31.5703125" style="10" customWidth="1"/>
    <col min="3" max="3" width="11.85546875" style="8" bestFit="1" customWidth="1"/>
    <col min="4" max="4" width="11.28515625" style="9" bestFit="1" customWidth="1"/>
    <col min="5" max="5" width="11.7109375" style="8" customWidth="1"/>
    <col min="6" max="6" width="11" style="8" customWidth="1"/>
    <col min="7" max="7" width="14.285156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5.5" customHeight="1" x14ac:dyDescent="0.25">
      <c r="A1" s="187" t="s">
        <v>55</v>
      </c>
      <c r="B1" s="187"/>
      <c r="C1" s="187"/>
      <c r="D1" s="187"/>
      <c r="E1" s="187"/>
      <c r="F1" s="187"/>
      <c r="G1" s="187"/>
    </row>
    <row r="2" spans="1:9" ht="25.5" customHeight="1" x14ac:dyDescent="0.25">
      <c r="A2" s="187" t="s">
        <v>68</v>
      </c>
      <c r="B2" s="187"/>
      <c r="C2" s="187"/>
      <c r="D2" s="187"/>
      <c r="E2" s="187"/>
      <c r="F2" s="187"/>
      <c r="G2" s="187"/>
    </row>
    <row r="3" spans="1:9" ht="25.5" customHeight="1" x14ac:dyDescent="0.25">
      <c r="A3" s="188" t="s">
        <v>40</v>
      </c>
      <c r="B3" s="188"/>
      <c r="C3" s="188"/>
      <c r="D3" s="188"/>
      <c r="E3" s="188"/>
      <c r="F3" s="188"/>
      <c r="G3" s="188"/>
    </row>
    <row r="4" spans="1:9" ht="25.5" customHeight="1" x14ac:dyDescent="0.25">
      <c r="A4" s="192" t="s">
        <v>0</v>
      </c>
      <c r="B4" s="192" t="s">
        <v>1</v>
      </c>
      <c r="C4" s="193" t="s">
        <v>2</v>
      </c>
      <c r="D4" s="193"/>
      <c r="E4" s="193"/>
      <c r="F4" s="193"/>
      <c r="G4" s="193"/>
    </row>
    <row r="5" spans="1:9" ht="25.5" customHeight="1" x14ac:dyDescent="0.25">
      <c r="A5" s="192"/>
      <c r="B5" s="184"/>
      <c r="C5" s="58" t="s">
        <v>3</v>
      </c>
      <c r="D5" s="59" t="s">
        <v>4</v>
      </c>
      <c r="E5" s="58" t="s">
        <v>5</v>
      </c>
      <c r="F5" s="60" t="s">
        <v>6</v>
      </c>
      <c r="G5" s="60" t="s">
        <v>7</v>
      </c>
    </row>
    <row r="6" spans="1:9" ht="25.5" customHeight="1" x14ac:dyDescent="0.25">
      <c r="A6" s="68" t="s">
        <v>56</v>
      </c>
      <c r="B6" s="63"/>
      <c r="C6" s="64"/>
      <c r="D6" s="64"/>
      <c r="E6" s="64"/>
      <c r="F6" s="64"/>
      <c r="G6" s="65"/>
    </row>
    <row r="7" spans="1:9" ht="25.5" customHeight="1" x14ac:dyDescent="0.25">
      <c r="A7" s="2">
        <v>1</v>
      </c>
      <c r="B7" s="3" t="s">
        <v>12</v>
      </c>
      <c r="C7" s="4">
        <v>8000</v>
      </c>
      <c r="D7" s="11"/>
      <c r="E7" s="4"/>
      <c r="F7" s="6"/>
      <c r="G7" s="7"/>
    </row>
    <row r="8" spans="1:9" ht="25.5" customHeight="1" x14ac:dyDescent="0.25">
      <c r="A8" s="2">
        <v>2</v>
      </c>
      <c r="B8" s="3" t="s">
        <v>11</v>
      </c>
      <c r="C8" s="4">
        <v>23200</v>
      </c>
      <c r="D8" s="11"/>
      <c r="E8" s="4"/>
      <c r="F8" s="6"/>
      <c r="G8" s="7"/>
    </row>
    <row r="9" spans="1:9" ht="25.5" customHeight="1" x14ac:dyDescent="0.25">
      <c r="A9" s="2">
        <v>3</v>
      </c>
      <c r="B9" s="3" t="s">
        <v>9</v>
      </c>
      <c r="C9" s="4"/>
      <c r="D9" s="11"/>
      <c r="E9" s="4">
        <v>60000</v>
      </c>
      <c r="F9" s="6"/>
      <c r="G9" s="7"/>
    </row>
    <row r="10" spans="1:9" ht="42" x14ac:dyDescent="0.25">
      <c r="A10" s="14">
        <v>4</v>
      </c>
      <c r="B10" s="29" t="s">
        <v>31</v>
      </c>
      <c r="C10" s="46"/>
      <c r="D10" s="11">
        <v>80000</v>
      </c>
      <c r="E10" s="46"/>
      <c r="F10" s="13"/>
      <c r="G10" s="46"/>
    </row>
    <row r="11" spans="1:9" ht="21" x14ac:dyDescent="0.25">
      <c r="A11" s="14">
        <v>5</v>
      </c>
      <c r="B11" s="29" t="s">
        <v>14</v>
      </c>
      <c r="C11" s="4"/>
      <c r="D11" s="11">
        <v>5000</v>
      </c>
      <c r="E11" s="4"/>
      <c r="F11" s="13"/>
      <c r="G11" s="4"/>
    </row>
    <row r="12" spans="1:9" ht="25.5" customHeight="1" thickBot="1" x14ac:dyDescent="0.3">
      <c r="A12" s="23"/>
      <c r="B12" s="24" t="s">
        <v>10</v>
      </c>
      <c r="C12" s="189">
        <f>SUM(C7:F11)</f>
        <v>176200</v>
      </c>
      <c r="D12" s="190"/>
      <c r="E12" s="190"/>
      <c r="F12" s="190"/>
      <c r="G12" s="191"/>
      <c r="I12" s="25">
        <f>+C12</f>
        <v>176200</v>
      </c>
    </row>
    <row r="13" spans="1:9" ht="21.75" thickTop="1" x14ac:dyDescent="0.25"/>
  </sheetData>
  <mergeCells count="7">
    <mergeCell ref="A1:G1"/>
    <mergeCell ref="A3:G3"/>
    <mergeCell ref="C12:G12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39" orientation="portrait" useFirstPageNumber="1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1" sqref="I1:I1048576"/>
    </sheetView>
  </sheetViews>
  <sheetFormatPr defaultRowHeight="24.75" customHeight="1" x14ac:dyDescent="0.25"/>
  <cols>
    <col min="1" max="1" width="5.28515625" style="1" customWidth="1"/>
    <col min="2" max="2" width="29.42578125" style="10" customWidth="1"/>
    <col min="3" max="3" width="13.140625" style="8" customWidth="1"/>
    <col min="4" max="4" width="13.42578125" style="9" customWidth="1"/>
    <col min="5" max="5" width="12.140625" style="8" customWidth="1"/>
    <col min="6" max="6" width="11" style="8" customWidth="1"/>
    <col min="7" max="7" width="14.285156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5.5" customHeight="1" x14ac:dyDescent="0.25">
      <c r="A1" s="187" t="s">
        <v>55</v>
      </c>
      <c r="B1" s="187"/>
      <c r="C1" s="187"/>
      <c r="D1" s="187"/>
      <c r="E1" s="187"/>
      <c r="F1" s="187"/>
      <c r="G1" s="187"/>
    </row>
    <row r="2" spans="1:9" ht="25.5" customHeight="1" x14ac:dyDescent="0.25">
      <c r="A2" s="187" t="s">
        <v>69</v>
      </c>
      <c r="B2" s="187"/>
      <c r="C2" s="187"/>
      <c r="D2" s="187"/>
      <c r="E2" s="187"/>
      <c r="F2" s="187"/>
      <c r="G2" s="187"/>
    </row>
    <row r="3" spans="1:9" ht="25.5" customHeight="1" x14ac:dyDescent="0.25">
      <c r="A3" s="188" t="s">
        <v>40</v>
      </c>
      <c r="B3" s="188"/>
      <c r="C3" s="188"/>
      <c r="D3" s="188"/>
      <c r="E3" s="188"/>
      <c r="F3" s="188"/>
      <c r="G3" s="188"/>
    </row>
    <row r="4" spans="1:9" ht="25.5" customHeight="1" x14ac:dyDescent="0.25">
      <c r="A4" s="192" t="s">
        <v>0</v>
      </c>
      <c r="B4" s="192" t="s">
        <v>1</v>
      </c>
      <c r="C4" s="193" t="s">
        <v>2</v>
      </c>
      <c r="D4" s="193"/>
      <c r="E4" s="193"/>
      <c r="F4" s="193"/>
      <c r="G4" s="193"/>
    </row>
    <row r="5" spans="1:9" ht="25.5" customHeight="1" x14ac:dyDescent="0.25">
      <c r="A5" s="192"/>
      <c r="B5" s="184"/>
      <c r="C5" s="58" t="s">
        <v>3</v>
      </c>
      <c r="D5" s="59" t="s">
        <v>4</v>
      </c>
      <c r="E5" s="58" t="s">
        <v>5</v>
      </c>
      <c r="F5" s="60" t="s">
        <v>6</v>
      </c>
      <c r="G5" s="60" t="s">
        <v>7</v>
      </c>
    </row>
    <row r="6" spans="1:9" ht="25.5" customHeight="1" x14ac:dyDescent="0.25">
      <c r="A6" s="2">
        <v>1</v>
      </c>
      <c r="B6" s="3" t="s">
        <v>12</v>
      </c>
      <c r="C6" s="4">
        <v>4000</v>
      </c>
      <c r="D6" s="5"/>
      <c r="E6" s="4"/>
      <c r="F6" s="6"/>
      <c r="G6" s="7"/>
    </row>
    <row r="7" spans="1:9" ht="42" x14ac:dyDescent="0.25">
      <c r="A7" s="14">
        <v>2</v>
      </c>
      <c r="B7" s="29" t="s">
        <v>25</v>
      </c>
      <c r="C7" s="4">
        <v>4000</v>
      </c>
      <c r="D7" s="5"/>
      <c r="E7" s="4"/>
      <c r="F7" s="13"/>
      <c r="G7" s="4"/>
    </row>
    <row r="8" spans="1:9" ht="25.5" customHeight="1" x14ac:dyDescent="0.25">
      <c r="A8" s="14">
        <v>3</v>
      </c>
      <c r="B8" s="3" t="s">
        <v>11</v>
      </c>
      <c r="C8" s="4">
        <v>13800</v>
      </c>
      <c r="D8" s="11"/>
      <c r="E8" s="4"/>
      <c r="F8" s="13"/>
      <c r="G8" s="4"/>
    </row>
    <row r="9" spans="1:9" ht="42" x14ac:dyDescent="0.25">
      <c r="A9" s="14">
        <v>4</v>
      </c>
      <c r="B9" s="29" t="s">
        <v>57</v>
      </c>
      <c r="C9" s="4"/>
      <c r="D9" s="11">
        <v>96000</v>
      </c>
      <c r="E9" s="4"/>
      <c r="F9" s="13"/>
      <c r="G9" s="4"/>
    </row>
    <row r="10" spans="1:9" ht="42" x14ac:dyDescent="0.25">
      <c r="A10" s="14">
        <v>5</v>
      </c>
      <c r="B10" s="29" t="s">
        <v>26</v>
      </c>
      <c r="C10" s="4"/>
      <c r="D10" s="11">
        <v>55000</v>
      </c>
      <c r="E10" s="4"/>
      <c r="F10" s="13"/>
      <c r="G10" s="4"/>
    </row>
    <row r="11" spans="1:9" ht="25.5" customHeight="1" x14ac:dyDescent="0.25">
      <c r="A11" s="2">
        <v>6</v>
      </c>
      <c r="B11" s="3" t="s">
        <v>58</v>
      </c>
      <c r="C11" s="4"/>
      <c r="D11" s="11"/>
      <c r="E11" s="4">
        <v>1000</v>
      </c>
      <c r="F11" s="6"/>
      <c r="G11" s="7"/>
    </row>
    <row r="12" spans="1:9" ht="25.5" customHeight="1" thickBot="1" x14ac:dyDescent="0.3">
      <c r="A12" s="23"/>
      <c r="B12" s="24" t="s">
        <v>10</v>
      </c>
      <c r="C12" s="189">
        <f>SUM(C6:F11)</f>
        <v>173800</v>
      </c>
      <c r="D12" s="190"/>
      <c r="E12" s="190"/>
      <c r="F12" s="190"/>
      <c r="G12" s="191"/>
      <c r="I12" s="25">
        <f>+C12</f>
        <v>173800</v>
      </c>
    </row>
    <row r="13" spans="1:9" ht="21.75" thickTop="1" x14ac:dyDescent="0.25"/>
  </sheetData>
  <mergeCells count="7">
    <mergeCell ref="A1:G1"/>
    <mergeCell ref="A3:G3"/>
    <mergeCell ref="C12:G12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39" orientation="portrait" useFirstPageNumber="1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K13" sqref="K13"/>
    </sheetView>
  </sheetViews>
  <sheetFormatPr defaultRowHeight="25.5" customHeight="1" x14ac:dyDescent="0.25"/>
  <cols>
    <col min="1" max="1" width="5.28515625" style="1" customWidth="1"/>
    <col min="2" max="2" width="33.42578125" style="10" customWidth="1"/>
    <col min="3" max="3" width="11.85546875" style="8" bestFit="1" customWidth="1"/>
    <col min="4" max="4" width="10.85546875" style="9" bestFit="1" customWidth="1"/>
    <col min="5" max="5" width="11.140625" style="8" customWidth="1"/>
    <col min="6" max="6" width="11.140625" style="8" bestFit="1" customWidth="1"/>
    <col min="7" max="7" width="14.7109375" style="8" customWidth="1"/>
    <col min="8" max="8" width="9.140625" style="1" customWidth="1"/>
    <col min="9" max="9" width="9.42578125" style="1" hidden="1" customWidth="1"/>
    <col min="10" max="11" width="9.140625" style="1"/>
    <col min="12" max="12" width="9.42578125" style="1" bestFit="1" customWidth="1"/>
    <col min="13" max="16384" width="9.140625" style="1"/>
  </cols>
  <sheetData>
    <row r="1" spans="1:12" ht="25.5" customHeight="1" x14ac:dyDescent="0.25">
      <c r="A1" s="187" t="s">
        <v>55</v>
      </c>
      <c r="B1" s="187"/>
      <c r="C1" s="187"/>
      <c r="D1" s="187"/>
      <c r="E1" s="187"/>
      <c r="F1" s="187"/>
      <c r="G1" s="187"/>
    </row>
    <row r="2" spans="1:12" ht="25.5" customHeight="1" x14ac:dyDescent="0.25">
      <c r="A2" s="187" t="s">
        <v>70</v>
      </c>
      <c r="B2" s="187"/>
      <c r="C2" s="187"/>
      <c r="D2" s="187"/>
      <c r="E2" s="187"/>
      <c r="F2" s="187"/>
      <c r="G2" s="187"/>
    </row>
    <row r="3" spans="1:12" ht="25.5" customHeight="1" x14ac:dyDescent="0.25">
      <c r="A3" s="188" t="s">
        <v>40</v>
      </c>
      <c r="B3" s="188"/>
      <c r="C3" s="188"/>
      <c r="D3" s="188"/>
      <c r="E3" s="188"/>
      <c r="F3" s="188"/>
      <c r="G3" s="188"/>
    </row>
    <row r="4" spans="1:12" ht="25.5" customHeight="1" x14ac:dyDescent="0.25">
      <c r="A4" s="192" t="s">
        <v>0</v>
      </c>
      <c r="B4" s="192" t="s">
        <v>1</v>
      </c>
      <c r="C4" s="193" t="s">
        <v>2</v>
      </c>
      <c r="D4" s="193"/>
      <c r="E4" s="193"/>
      <c r="F4" s="193"/>
      <c r="G4" s="193"/>
    </row>
    <row r="5" spans="1:12" ht="25.5" customHeight="1" x14ac:dyDescent="0.25">
      <c r="A5" s="192"/>
      <c r="B5" s="184"/>
      <c r="C5" s="58" t="s">
        <v>3</v>
      </c>
      <c r="D5" s="61" t="s">
        <v>4</v>
      </c>
      <c r="E5" s="58" t="s">
        <v>5</v>
      </c>
      <c r="F5" s="60" t="s">
        <v>6</v>
      </c>
      <c r="G5" s="60" t="s">
        <v>7</v>
      </c>
    </row>
    <row r="6" spans="1:12" ht="25.5" customHeight="1" x14ac:dyDescent="0.25">
      <c r="A6" s="2">
        <v>1</v>
      </c>
      <c r="B6" s="3" t="s">
        <v>12</v>
      </c>
      <c r="C6" s="4">
        <v>4000</v>
      </c>
      <c r="D6" s="5"/>
      <c r="E6" s="4"/>
      <c r="F6" s="6"/>
      <c r="G6" s="7"/>
    </row>
    <row r="7" spans="1:12" ht="42" x14ac:dyDescent="0.25">
      <c r="A7" s="14">
        <v>2</v>
      </c>
      <c r="B7" s="29" t="s">
        <v>43</v>
      </c>
      <c r="C7" s="4">
        <v>3200</v>
      </c>
      <c r="D7" s="5"/>
      <c r="E7" s="4"/>
      <c r="F7" s="13"/>
      <c r="G7" s="4"/>
    </row>
    <row r="8" spans="1:12" ht="25.5" customHeight="1" x14ac:dyDescent="0.25">
      <c r="A8" s="14">
        <v>3</v>
      </c>
      <c r="B8" s="3" t="s">
        <v>11</v>
      </c>
      <c r="C8" s="4">
        <v>13500</v>
      </c>
      <c r="D8" s="11"/>
      <c r="E8" s="4"/>
      <c r="F8" s="13"/>
      <c r="G8" s="4"/>
    </row>
    <row r="9" spans="1:12" ht="51" customHeight="1" x14ac:dyDescent="0.25">
      <c r="A9" s="14">
        <v>4</v>
      </c>
      <c r="B9" s="29" t="s">
        <v>44</v>
      </c>
      <c r="C9" s="4"/>
      <c r="D9" s="11">
        <v>88000</v>
      </c>
      <c r="E9" s="4"/>
      <c r="F9" s="13"/>
      <c r="G9" s="4"/>
    </row>
    <row r="10" spans="1:12" ht="25.5" customHeight="1" x14ac:dyDescent="0.25">
      <c r="A10" s="14">
        <v>5</v>
      </c>
      <c r="B10" s="29" t="s">
        <v>26</v>
      </c>
      <c r="C10" s="4"/>
      <c r="D10" s="11">
        <v>11700</v>
      </c>
      <c r="E10" s="4"/>
      <c r="F10" s="13"/>
      <c r="G10" s="4"/>
      <c r="L10" s="25"/>
    </row>
    <row r="11" spans="1:12" ht="25.5" customHeight="1" x14ac:dyDescent="0.25">
      <c r="A11" s="2">
        <v>6</v>
      </c>
      <c r="B11" s="3" t="s">
        <v>14</v>
      </c>
      <c r="C11" s="4"/>
      <c r="D11" s="11">
        <v>3300</v>
      </c>
      <c r="E11" s="4"/>
      <c r="F11" s="6"/>
      <c r="G11" s="7"/>
    </row>
    <row r="12" spans="1:12" ht="25.5" customHeight="1" thickBot="1" x14ac:dyDescent="0.3">
      <c r="A12" s="23"/>
      <c r="B12" s="24" t="s">
        <v>10</v>
      </c>
      <c r="C12" s="189">
        <f>SUM(C6:F11)</f>
        <v>123700</v>
      </c>
      <c r="D12" s="190"/>
      <c r="E12" s="190"/>
      <c r="F12" s="190"/>
      <c r="G12" s="191"/>
      <c r="I12" s="25">
        <f>+C12</f>
        <v>123700</v>
      </c>
    </row>
    <row r="13" spans="1:12" ht="25.5" customHeight="1" thickTop="1" x14ac:dyDescent="0.25"/>
  </sheetData>
  <mergeCells count="7">
    <mergeCell ref="A1:G1"/>
    <mergeCell ref="A3:G3"/>
    <mergeCell ref="A2:G2"/>
    <mergeCell ref="C12:G12"/>
    <mergeCell ref="A4:A5"/>
    <mergeCell ref="B4:B5"/>
    <mergeCell ref="C4:G4"/>
  </mergeCells>
  <pageMargins left="0.62992125984251968" right="0.23622047244094491" top="0.74803149606299213" bottom="0.74803149606299213" header="0.31496062992125984" footer="0.31496062992125984"/>
  <pageSetup paperSize="9" scale="95" firstPageNumber="40" orientation="portrait" useFirstPageNumber="1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L16" sqref="L16"/>
    </sheetView>
  </sheetViews>
  <sheetFormatPr defaultRowHeight="24.75" customHeight="1" x14ac:dyDescent="0.25"/>
  <cols>
    <col min="1" max="1" width="5.28515625" style="1" customWidth="1"/>
    <col min="2" max="2" width="29" style="10" customWidth="1"/>
    <col min="3" max="3" width="12.7109375" style="8" customWidth="1"/>
    <col min="4" max="4" width="12.7109375" style="32" customWidth="1"/>
    <col min="5" max="5" width="12" style="8" customWidth="1"/>
    <col min="6" max="6" width="12.7109375" style="8" customWidth="1"/>
    <col min="7" max="7" width="14.425781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5.5" customHeight="1" x14ac:dyDescent="0.25">
      <c r="A1" s="187" t="s">
        <v>55</v>
      </c>
      <c r="B1" s="187"/>
      <c r="C1" s="187"/>
      <c r="D1" s="187"/>
      <c r="E1" s="187"/>
      <c r="F1" s="187"/>
      <c r="G1" s="187"/>
    </row>
    <row r="2" spans="1:9" ht="25.5" customHeight="1" x14ac:dyDescent="0.25">
      <c r="A2" s="187" t="s">
        <v>71</v>
      </c>
      <c r="B2" s="187"/>
      <c r="C2" s="187"/>
      <c r="D2" s="187"/>
      <c r="E2" s="187"/>
      <c r="F2" s="187"/>
      <c r="G2" s="187"/>
    </row>
    <row r="3" spans="1:9" ht="25.5" customHeight="1" x14ac:dyDescent="0.25">
      <c r="A3" s="188" t="s">
        <v>40</v>
      </c>
      <c r="B3" s="188"/>
      <c r="C3" s="188"/>
      <c r="D3" s="188"/>
      <c r="E3" s="188"/>
      <c r="F3" s="188"/>
      <c r="G3" s="188"/>
    </row>
    <row r="4" spans="1:9" ht="25.5" customHeight="1" x14ac:dyDescent="0.25">
      <c r="A4" s="192" t="s">
        <v>0</v>
      </c>
      <c r="B4" s="192" t="s">
        <v>1</v>
      </c>
      <c r="C4" s="193" t="s">
        <v>2</v>
      </c>
      <c r="D4" s="193"/>
      <c r="E4" s="193"/>
      <c r="F4" s="193"/>
      <c r="G4" s="193"/>
    </row>
    <row r="5" spans="1:9" ht="25.5" customHeight="1" x14ac:dyDescent="0.25">
      <c r="A5" s="192"/>
      <c r="B5" s="184"/>
      <c r="C5" s="58" t="s">
        <v>3</v>
      </c>
      <c r="D5" s="61" t="s">
        <v>4</v>
      </c>
      <c r="E5" s="58" t="s">
        <v>5</v>
      </c>
      <c r="F5" s="60" t="s">
        <v>6</v>
      </c>
      <c r="G5" s="60" t="s">
        <v>7</v>
      </c>
    </row>
    <row r="6" spans="1:9" ht="25.5" customHeight="1" x14ac:dyDescent="0.25">
      <c r="A6" s="2">
        <v>1</v>
      </c>
      <c r="B6" s="3" t="s">
        <v>12</v>
      </c>
      <c r="C6" s="22">
        <v>4000</v>
      </c>
      <c r="D6" s="34"/>
      <c r="E6" s="22"/>
      <c r="F6" s="6"/>
      <c r="G6" s="7"/>
    </row>
    <row r="7" spans="1:9" ht="25.5" customHeight="1" x14ac:dyDescent="0.25">
      <c r="A7" s="2">
        <v>2</v>
      </c>
      <c r="B7" s="29" t="s">
        <v>77</v>
      </c>
      <c r="C7" s="22"/>
      <c r="D7" s="33">
        <v>2500</v>
      </c>
      <c r="E7" s="22"/>
      <c r="F7" s="6"/>
      <c r="G7" s="7"/>
    </row>
    <row r="8" spans="1:9" ht="46.5" customHeight="1" x14ac:dyDescent="0.25">
      <c r="A8" s="14">
        <v>3</v>
      </c>
      <c r="B8" s="29" t="s">
        <v>78</v>
      </c>
      <c r="C8" s="22">
        <v>13300</v>
      </c>
      <c r="D8" s="33"/>
      <c r="E8" s="22"/>
      <c r="F8" s="13"/>
      <c r="G8" s="22"/>
    </row>
    <row r="9" spans="1:9" ht="63" x14ac:dyDescent="0.25">
      <c r="A9" s="14">
        <v>4</v>
      </c>
      <c r="B9" s="29" t="s">
        <v>45</v>
      </c>
      <c r="C9" s="22"/>
      <c r="D9" s="33">
        <v>96000</v>
      </c>
      <c r="E9" s="22"/>
      <c r="F9" s="13"/>
      <c r="G9" s="22"/>
    </row>
    <row r="10" spans="1:9" ht="51" customHeight="1" x14ac:dyDescent="0.25">
      <c r="A10" s="14">
        <v>5</v>
      </c>
      <c r="B10" s="29" t="s">
        <v>46</v>
      </c>
      <c r="C10" s="22"/>
      <c r="D10" s="33">
        <v>39900</v>
      </c>
      <c r="E10" s="22"/>
      <c r="F10" s="13"/>
      <c r="G10" s="22"/>
    </row>
    <row r="11" spans="1:9" ht="25.5" customHeight="1" thickBot="1" x14ac:dyDescent="0.3">
      <c r="A11" s="23"/>
      <c r="B11" s="24" t="s">
        <v>10</v>
      </c>
      <c r="C11" s="169"/>
      <c r="D11" s="170"/>
      <c r="E11" s="170"/>
      <c r="F11" s="170"/>
      <c r="G11" s="171">
        <f>SUM(C6:F10)</f>
        <v>155700</v>
      </c>
      <c r="I11" s="25">
        <f>+G11</f>
        <v>155700</v>
      </c>
    </row>
    <row r="12" spans="1:9" ht="21.75" thickTop="1" x14ac:dyDescent="0.25"/>
  </sheetData>
  <mergeCells count="6">
    <mergeCell ref="A1:G1"/>
    <mergeCell ref="A3:G3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40" orientation="portrait" useFirstPageNumber="1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K11" sqref="K11"/>
    </sheetView>
  </sheetViews>
  <sheetFormatPr defaultRowHeight="25.5" customHeight="1" x14ac:dyDescent="0.25"/>
  <cols>
    <col min="1" max="1" width="5.28515625" style="1" customWidth="1"/>
    <col min="2" max="2" width="34" style="10" customWidth="1"/>
    <col min="3" max="3" width="11.85546875" style="8" bestFit="1" customWidth="1"/>
    <col min="4" max="4" width="10.85546875" style="32" bestFit="1" customWidth="1"/>
    <col min="5" max="5" width="10.85546875" style="8" customWidth="1"/>
    <col min="6" max="6" width="11.140625" style="8" bestFit="1" customWidth="1"/>
    <col min="7" max="7" width="14.42578125" style="8" bestFit="1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5.5" customHeight="1" x14ac:dyDescent="0.25">
      <c r="A1" s="187" t="s">
        <v>55</v>
      </c>
      <c r="B1" s="187"/>
      <c r="C1" s="187"/>
      <c r="D1" s="187"/>
      <c r="E1" s="187"/>
      <c r="F1" s="187"/>
      <c r="G1" s="187"/>
    </row>
    <row r="2" spans="1:9" ht="25.5" customHeight="1" x14ac:dyDescent="0.25">
      <c r="A2" s="187" t="s">
        <v>72</v>
      </c>
      <c r="B2" s="187"/>
      <c r="C2" s="187"/>
      <c r="D2" s="187"/>
      <c r="E2" s="187"/>
      <c r="F2" s="187"/>
      <c r="G2" s="187"/>
    </row>
    <row r="3" spans="1:9" ht="25.5" customHeight="1" x14ac:dyDescent="0.25">
      <c r="A3" s="188" t="s">
        <v>40</v>
      </c>
      <c r="B3" s="188"/>
      <c r="C3" s="188"/>
      <c r="D3" s="188"/>
      <c r="E3" s="188"/>
      <c r="F3" s="188"/>
      <c r="G3" s="188"/>
    </row>
    <row r="4" spans="1:9" ht="25.5" customHeight="1" x14ac:dyDescent="0.25">
      <c r="A4" s="192" t="s">
        <v>0</v>
      </c>
      <c r="B4" s="192" t="s">
        <v>1</v>
      </c>
      <c r="C4" s="193" t="s">
        <v>2</v>
      </c>
      <c r="D4" s="193"/>
      <c r="E4" s="193"/>
      <c r="F4" s="193"/>
      <c r="G4" s="193"/>
    </row>
    <row r="5" spans="1:9" ht="25.5" customHeight="1" x14ac:dyDescent="0.25">
      <c r="A5" s="192"/>
      <c r="B5" s="184"/>
      <c r="C5" s="58" t="s">
        <v>3</v>
      </c>
      <c r="D5" s="61" t="s">
        <v>4</v>
      </c>
      <c r="E5" s="58" t="s">
        <v>5</v>
      </c>
      <c r="F5" s="60" t="s">
        <v>6</v>
      </c>
      <c r="G5" s="60" t="s">
        <v>7</v>
      </c>
    </row>
    <row r="6" spans="1:9" ht="25.5" customHeight="1" x14ac:dyDescent="0.25">
      <c r="A6" s="2">
        <v>1</v>
      </c>
      <c r="B6" s="3" t="s">
        <v>15</v>
      </c>
      <c r="C6" s="22">
        <v>8000</v>
      </c>
      <c r="D6" s="33"/>
      <c r="E6" s="22"/>
      <c r="F6" s="6"/>
      <c r="G6" s="7"/>
    </row>
    <row r="7" spans="1:9" ht="50.25" customHeight="1" x14ac:dyDescent="0.25">
      <c r="A7" s="14">
        <v>2</v>
      </c>
      <c r="B7" s="29" t="s">
        <v>47</v>
      </c>
      <c r="C7" s="22">
        <v>2400</v>
      </c>
      <c r="D7" s="33"/>
      <c r="E7" s="22"/>
      <c r="F7" s="13"/>
      <c r="G7" s="22"/>
    </row>
    <row r="8" spans="1:9" ht="45.75" customHeight="1" x14ac:dyDescent="0.25">
      <c r="A8" s="14">
        <v>3</v>
      </c>
      <c r="B8" s="29" t="s">
        <v>261</v>
      </c>
      <c r="C8" s="22">
        <v>6000</v>
      </c>
      <c r="D8" s="33"/>
      <c r="E8" s="22"/>
      <c r="F8" s="13"/>
      <c r="G8" s="22"/>
    </row>
    <row r="9" spans="1:9" ht="25.5" customHeight="1" x14ac:dyDescent="0.25">
      <c r="A9" s="14">
        <v>4</v>
      </c>
      <c r="B9" s="3" t="s">
        <v>13</v>
      </c>
      <c r="C9" s="22">
        <v>20000</v>
      </c>
      <c r="D9" s="33"/>
      <c r="E9" s="22"/>
      <c r="F9" s="13"/>
      <c r="G9" s="22"/>
    </row>
    <row r="10" spans="1:9" ht="42" x14ac:dyDescent="0.25">
      <c r="A10" s="14">
        <v>5</v>
      </c>
      <c r="B10" s="29" t="s">
        <v>32</v>
      </c>
      <c r="C10" s="22"/>
      <c r="D10" s="33">
        <v>96000</v>
      </c>
      <c r="E10" s="22"/>
      <c r="F10" s="13"/>
      <c r="G10" s="22"/>
    </row>
    <row r="11" spans="1:9" ht="25.5" customHeight="1" x14ac:dyDescent="0.25">
      <c r="A11" s="14">
        <v>6</v>
      </c>
      <c r="B11" s="29" t="s">
        <v>26</v>
      </c>
      <c r="C11" s="22"/>
      <c r="D11" s="33">
        <v>56000</v>
      </c>
      <c r="E11" s="22"/>
      <c r="F11" s="13"/>
      <c r="G11" s="22"/>
    </row>
    <row r="12" spans="1:9" ht="25.5" customHeight="1" x14ac:dyDescent="0.25">
      <c r="A12" s="14">
        <v>7</v>
      </c>
      <c r="B12" s="29" t="s">
        <v>28</v>
      </c>
      <c r="C12" s="22"/>
      <c r="D12" s="33">
        <v>2500</v>
      </c>
      <c r="E12" s="22"/>
      <c r="F12" s="13"/>
      <c r="G12" s="22"/>
    </row>
    <row r="13" spans="1:9" ht="25.5" customHeight="1" x14ac:dyDescent="0.25">
      <c r="A13" s="2">
        <v>8</v>
      </c>
      <c r="B13" s="3" t="s">
        <v>9</v>
      </c>
      <c r="C13" s="22"/>
      <c r="D13" s="33"/>
      <c r="E13" s="22">
        <v>26000</v>
      </c>
      <c r="F13" s="6"/>
      <c r="G13" s="7"/>
    </row>
    <row r="14" spans="1:9" ht="25.5" customHeight="1" thickBot="1" x14ac:dyDescent="0.3">
      <c r="A14" s="23"/>
      <c r="B14" s="24" t="s">
        <v>10</v>
      </c>
      <c r="C14" s="189">
        <f>SUM(C6:F13)</f>
        <v>216900</v>
      </c>
      <c r="D14" s="190"/>
      <c r="E14" s="190"/>
      <c r="F14" s="190"/>
      <c r="G14" s="191"/>
      <c r="I14" s="25">
        <f>+C14</f>
        <v>216900</v>
      </c>
    </row>
    <row r="15" spans="1:9" ht="25.5" customHeight="1" thickTop="1" x14ac:dyDescent="0.25"/>
  </sheetData>
  <mergeCells count="7">
    <mergeCell ref="A1:G1"/>
    <mergeCell ref="A3:G3"/>
    <mergeCell ref="C14:G14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41" orientation="portrait" useFirstPageNumber="1" r:id="rId1"/>
  <headerFooter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N11" sqref="N11"/>
    </sheetView>
  </sheetViews>
  <sheetFormatPr defaultRowHeight="25.5" customHeight="1" x14ac:dyDescent="0.25"/>
  <cols>
    <col min="1" max="1" width="5.28515625" style="1" customWidth="1"/>
    <col min="2" max="2" width="30.7109375" style="10" customWidth="1"/>
    <col min="3" max="3" width="12.85546875" style="8" customWidth="1"/>
    <col min="4" max="4" width="11.28515625" style="9" bestFit="1" customWidth="1"/>
    <col min="5" max="5" width="12.28515625" style="8" customWidth="1"/>
    <col min="6" max="6" width="12.140625" style="8" customWidth="1"/>
    <col min="7" max="7" width="14.285156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5.5" customHeight="1" x14ac:dyDescent="0.25">
      <c r="A1" s="187" t="s">
        <v>55</v>
      </c>
      <c r="B1" s="187"/>
      <c r="C1" s="187"/>
      <c r="D1" s="187"/>
      <c r="E1" s="187"/>
      <c r="F1" s="187"/>
      <c r="G1" s="187"/>
    </row>
    <row r="2" spans="1:9" ht="25.5" customHeight="1" x14ac:dyDescent="0.25">
      <c r="A2" s="187" t="s">
        <v>76</v>
      </c>
      <c r="B2" s="187"/>
      <c r="C2" s="187"/>
      <c r="D2" s="187"/>
      <c r="E2" s="187"/>
      <c r="F2" s="187"/>
      <c r="G2" s="187"/>
    </row>
    <row r="3" spans="1:9" ht="25.5" customHeight="1" x14ac:dyDescent="0.25">
      <c r="A3" s="188" t="s">
        <v>40</v>
      </c>
      <c r="B3" s="188"/>
      <c r="C3" s="188"/>
      <c r="D3" s="188"/>
      <c r="E3" s="188"/>
      <c r="F3" s="188"/>
      <c r="G3" s="188"/>
    </row>
    <row r="4" spans="1:9" ht="25.5" customHeight="1" x14ac:dyDescent="0.25">
      <c r="A4" s="192" t="s">
        <v>0</v>
      </c>
      <c r="B4" s="192" t="s">
        <v>1</v>
      </c>
      <c r="C4" s="193" t="s">
        <v>2</v>
      </c>
      <c r="D4" s="193"/>
      <c r="E4" s="193"/>
      <c r="F4" s="193"/>
      <c r="G4" s="193"/>
    </row>
    <row r="5" spans="1:9" ht="25.5" customHeight="1" x14ac:dyDescent="0.25">
      <c r="A5" s="192"/>
      <c r="B5" s="184"/>
      <c r="C5" s="58" t="s">
        <v>3</v>
      </c>
      <c r="D5" s="61" t="s">
        <v>4</v>
      </c>
      <c r="E5" s="58" t="s">
        <v>5</v>
      </c>
      <c r="F5" s="60" t="s">
        <v>6</v>
      </c>
      <c r="G5" s="60" t="s">
        <v>7</v>
      </c>
    </row>
    <row r="6" spans="1:9" ht="49.5" customHeight="1" x14ac:dyDescent="0.25">
      <c r="A6" s="14">
        <v>1</v>
      </c>
      <c r="B6" s="29" t="s">
        <v>49</v>
      </c>
      <c r="C6" s="4"/>
      <c r="D6" s="11"/>
      <c r="E6" s="4">
        <v>5000</v>
      </c>
      <c r="F6" s="13"/>
      <c r="G6" s="4"/>
    </row>
    <row r="7" spans="1:9" ht="25.5" customHeight="1" x14ac:dyDescent="0.25">
      <c r="A7" s="2">
        <v>2</v>
      </c>
      <c r="B7" s="3" t="s">
        <v>16</v>
      </c>
      <c r="C7" s="4"/>
      <c r="D7" s="11"/>
      <c r="E7" s="4">
        <v>15000</v>
      </c>
      <c r="F7" s="6"/>
      <c r="G7" s="7"/>
    </row>
    <row r="8" spans="1:9" ht="75" hidden="1" customHeight="1" x14ac:dyDescent="0.25">
      <c r="A8" s="14">
        <v>3</v>
      </c>
      <c r="B8" s="29" t="s">
        <v>50</v>
      </c>
      <c r="C8" s="4"/>
      <c r="D8" s="11"/>
      <c r="E8" s="4"/>
      <c r="F8" s="13"/>
      <c r="G8" s="4"/>
    </row>
    <row r="9" spans="1:9" ht="21" x14ac:dyDescent="0.25">
      <c r="A9" s="14">
        <v>3</v>
      </c>
      <c r="B9" s="29" t="s">
        <v>79</v>
      </c>
      <c r="C9" s="46"/>
      <c r="D9" s="11">
        <v>96000</v>
      </c>
      <c r="E9" s="46"/>
      <c r="F9" s="13"/>
      <c r="G9" s="46"/>
    </row>
    <row r="10" spans="1:9" ht="25.5" customHeight="1" x14ac:dyDescent="0.25">
      <c r="A10" s="14">
        <v>4</v>
      </c>
      <c r="B10" s="3" t="s">
        <v>13</v>
      </c>
      <c r="C10" s="4">
        <v>20000</v>
      </c>
      <c r="D10" s="11"/>
      <c r="E10" s="4"/>
      <c r="F10" s="13"/>
      <c r="G10" s="4"/>
    </row>
    <row r="11" spans="1:9" ht="25.5" customHeight="1" thickBot="1" x14ac:dyDescent="0.3">
      <c r="A11" s="23"/>
      <c r="B11" s="24" t="s">
        <v>10</v>
      </c>
      <c r="C11" s="189">
        <f>SUM(C6:F10)</f>
        <v>136000</v>
      </c>
      <c r="D11" s="190"/>
      <c r="E11" s="190"/>
      <c r="F11" s="190"/>
      <c r="G11" s="191"/>
      <c r="I11" s="25">
        <f>+C11</f>
        <v>136000</v>
      </c>
    </row>
    <row r="12" spans="1:9" ht="25.5" customHeight="1" thickTop="1" x14ac:dyDescent="0.25"/>
  </sheetData>
  <mergeCells count="7">
    <mergeCell ref="A1:G1"/>
    <mergeCell ref="A3:G3"/>
    <mergeCell ref="C11:G11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41" orientation="portrait" useFirstPageNumber="1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M14" sqref="M14"/>
    </sheetView>
  </sheetViews>
  <sheetFormatPr defaultRowHeight="25.5" customHeight="1" x14ac:dyDescent="0.25"/>
  <cols>
    <col min="1" max="1" width="5.28515625" style="1" customWidth="1"/>
    <col min="2" max="2" width="33.5703125" style="10" customWidth="1"/>
    <col min="3" max="3" width="11.85546875" style="8" bestFit="1" customWidth="1"/>
    <col min="4" max="4" width="11.28515625" style="9" bestFit="1" customWidth="1"/>
    <col min="5" max="5" width="11.42578125" style="8" customWidth="1"/>
    <col min="6" max="6" width="11.140625" style="8" bestFit="1" customWidth="1"/>
    <col min="7" max="7" width="14.285156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5.5" customHeight="1" x14ac:dyDescent="0.25">
      <c r="A1" s="187" t="s">
        <v>55</v>
      </c>
      <c r="B1" s="187"/>
      <c r="C1" s="187"/>
      <c r="D1" s="187"/>
      <c r="E1" s="187"/>
      <c r="F1" s="187"/>
      <c r="G1" s="187"/>
    </row>
    <row r="2" spans="1:9" ht="25.5" customHeight="1" x14ac:dyDescent="0.25">
      <c r="A2" s="195" t="s">
        <v>73</v>
      </c>
      <c r="B2" s="195"/>
      <c r="C2" s="195"/>
      <c r="D2" s="195"/>
      <c r="E2" s="195"/>
      <c r="F2" s="195"/>
      <c r="G2" s="195"/>
    </row>
    <row r="3" spans="1:9" ht="25.5" customHeight="1" x14ac:dyDescent="0.25">
      <c r="A3" s="194" t="s">
        <v>40</v>
      </c>
      <c r="B3" s="194"/>
      <c r="C3" s="194"/>
      <c r="D3" s="194"/>
      <c r="E3" s="194"/>
      <c r="F3" s="194"/>
      <c r="G3" s="194"/>
    </row>
    <row r="4" spans="1:9" ht="25.5" customHeight="1" x14ac:dyDescent="0.25">
      <c r="A4" s="192" t="s">
        <v>0</v>
      </c>
      <c r="B4" s="192" t="s">
        <v>1</v>
      </c>
      <c r="C4" s="193" t="s">
        <v>2</v>
      </c>
      <c r="D4" s="193"/>
      <c r="E4" s="193"/>
      <c r="F4" s="193"/>
      <c r="G4" s="193"/>
    </row>
    <row r="5" spans="1:9" ht="25.5" customHeight="1" x14ac:dyDescent="0.25">
      <c r="A5" s="192"/>
      <c r="B5" s="184"/>
      <c r="C5" s="58" t="s">
        <v>3</v>
      </c>
      <c r="D5" s="59" t="s">
        <v>4</v>
      </c>
      <c r="E5" s="58" t="s">
        <v>5</v>
      </c>
      <c r="F5" s="67" t="s">
        <v>6</v>
      </c>
      <c r="G5" s="67" t="s">
        <v>7</v>
      </c>
    </row>
    <row r="6" spans="1:9" ht="25.5" customHeight="1" x14ac:dyDescent="0.25">
      <c r="A6" s="2">
        <v>1</v>
      </c>
      <c r="B6" s="3" t="s">
        <v>15</v>
      </c>
      <c r="C6" s="22">
        <v>4500</v>
      </c>
      <c r="D6" s="11"/>
      <c r="E6" s="22"/>
      <c r="F6" s="6"/>
      <c r="G6" s="7"/>
    </row>
    <row r="7" spans="1:9" ht="51" customHeight="1" x14ac:dyDescent="0.25">
      <c r="A7" s="14">
        <v>2</v>
      </c>
      <c r="B7" s="29" t="s">
        <v>27</v>
      </c>
      <c r="C7" s="22">
        <v>3200</v>
      </c>
      <c r="D7" s="11"/>
      <c r="E7" s="22"/>
      <c r="F7" s="13"/>
      <c r="G7" s="22"/>
    </row>
    <row r="8" spans="1:9" ht="51" customHeight="1" x14ac:dyDescent="0.25">
      <c r="A8" s="2">
        <v>3</v>
      </c>
      <c r="B8" s="30" t="s">
        <v>48</v>
      </c>
      <c r="C8" s="7">
        <v>4000</v>
      </c>
      <c r="D8" s="17"/>
      <c r="E8" s="7"/>
      <c r="F8" s="6"/>
      <c r="G8" s="7"/>
    </row>
    <row r="9" spans="1:9" ht="25.5" customHeight="1" x14ac:dyDescent="0.25">
      <c r="A9" s="19">
        <v>4</v>
      </c>
      <c r="B9" s="18" t="s">
        <v>11</v>
      </c>
      <c r="C9" s="31">
        <v>3000</v>
      </c>
      <c r="D9" s="20"/>
      <c r="E9" s="31"/>
      <c r="F9" s="21"/>
      <c r="G9" s="31"/>
    </row>
    <row r="10" spans="1:9" ht="25.5" customHeight="1" x14ac:dyDescent="0.25">
      <c r="A10" s="14">
        <v>5</v>
      </c>
      <c r="B10" s="3" t="s">
        <v>13</v>
      </c>
      <c r="C10" s="22">
        <v>12000</v>
      </c>
      <c r="D10" s="11"/>
      <c r="E10" s="22"/>
      <c r="F10" s="13"/>
      <c r="G10" s="22"/>
    </row>
    <row r="11" spans="1:9" ht="51" customHeight="1" x14ac:dyDescent="0.25">
      <c r="A11" s="14">
        <v>6</v>
      </c>
      <c r="B11" s="29" t="s">
        <v>51</v>
      </c>
      <c r="C11" s="22"/>
      <c r="D11" s="11">
        <v>80000</v>
      </c>
      <c r="E11" s="22"/>
      <c r="F11" s="13"/>
      <c r="G11" s="22"/>
    </row>
    <row r="12" spans="1:9" ht="21" x14ac:dyDescent="0.25">
      <c r="A12" s="14">
        <v>7</v>
      </c>
      <c r="B12" s="29" t="s">
        <v>26</v>
      </c>
      <c r="C12" s="22"/>
      <c r="D12" s="11">
        <f>45900+7000</f>
        <v>52900</v>
      </c>
      <c r="E12" s="22"/>
      <c r="F12" s="13"/>
      <c r="G12" s="22"/>
    </row>
    <row r="13" spans="1:9" ht="25.5" customHeight="1" thickBot="1" x14ac:dyDescent="0.3">
      <c r="A13" s="23"/>
      <c r="B13" s="24" t="s">
        <v>10</v>
      </c>
      <c r="C13" s="189">
        <f>SUM(C6:F12)</f>
        <v>159600</v>
      </c>
      <c r="D13" s="190"/>
      <c r="E13" s="190"/>
      <c r="F13" s="190"/>
      <c r="G13" s="191"/>
      <c r="I13" s="25">
        <f>+C13</f>
        <v>159600</v>
      </c>
    </row>
    <row r="14" spans="1:9" ht="25.5" customHeight="1" thickTop="1" x14ac:dyDescent="0.25"/>
  </sheetData>
  <mergeCells count="7">
    <mergeCell ref="A1:G1"/>
    <mergeCell ref="A3:G3"/>
    <mergeCell ref="C13:G13"/>
    <mergeCell ref="A4:A5"/>
    <mergeCell ref="B4:B5"/>
    <mergeCell ref="C4:G4"/>
    <mergeCell ref="A2:G2"/>
  </mergeCells>
  <pageMargins left="0.62992125984251968" right="0.23622047244094491" top="0.74803149606299213" bottom="0.55118110236220474" header="0.31496062992125984" footer="0.31496062992125984"/>
  <pageSetup paperSize="9" scale="95" firstPageNumber="42" orientation="portrait" useFirstPageNumber="1" r:id="rId1"/>
  <headerFooter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L12" sqref="L12"/>
    </sheetView>
  </sheetViews>
  <sheetFormatPr defaultRowHeight="25.5" customHeight="1" x14ac:dyDescent="0.25"/>
  <cols>
    <col min="1" max="1" width="5.28515625" style="1" customWidth="1"/>
    <col min="2" max="2" width="30.85546875" style="10" customWidth="1"/>
    <col min="3" max="3" width="12.5703125" style="8" customWidth="1"/>
    <col min="4" max="4" width="12" style="9" customWidth="1"/>
    <col min="5" max="5" width="13" style="8" customWidth="1"/>
    <col min="6" max="6" width="11" style="8" customWidth="1"/>
    <col min="7" max="7" width="14.28515625" style="8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5.5" customHeight="1" x14ac:dyDescent="0.25">
      <c r="A1" s="187" t="s">
        <v>55</v>
      </c>
      <c r="B1" s="187"/>
      <c r="C1" s="187"/>
      <c r="D1" s="187"/>
      <c r="E1" s="187"/>
      <c r="F1" s="187"/>
      <c r="G1" s="187"/>
    </row>
    <row r="2" spans="1:9" ht="25.5" customHeight="1" x14ac:dyDescent="0.25">
      <c r="A2" s="187" t="s">
        <v>75</v>
      </c>
      <c r="B2" s="187"/>
      <c r="C2" s="187"/>
      <c r="D2" s="187"/>
      <c r="E2" s="187"/>
      <c r="F2" s="187"/>
      <c r="G2" s="187"/>
    </row>
    <row r="3" spans="1:9" ht="25.5" customHeight="1" x14ac:dyDescent="0.25">
      <c r="A3" s="188" t="s">
        <v>40</v>
      </c>
      <c r="B3" s="188"/>
      <c r="C3" s="188"/>
      <c r="D3" s="188"/>
      <c r="E3" s="188"/>
      <c r="F3" s="188"/>
      <c r="G3" s="188"/>
    </row>
    <row r="4" spans="1:9" ht="25.5" customHeight="1" x14ac:dyDescent="0.25">
      <c r="A4" s="192" t="s">
        <v>0</v>
      </c>
      <c r="B4" s="192" t="s">
        <v>1</v>
      </c>
      <c r="C4" s="193" t="s">
        <v>2</v>
      </c>
      <c r="D4" s="193"/>
      <c r="E4" s="193"/>
      <c r="F4" s="193"/>
      <c r="G4" s="193"/>
    </row>
    <row r="5" spans="1:9" ht="25.5" customHeight="1" x14ac:dyDescent="0.25">
      <c r="A5" s="184"/>
      <c r="B5" s="184"/>
      <c r="C5" s="58" t="s">
        <v>3</v>
      </c>
      <c r="D5" s="59" t="s">
        <v>4</v>
      </c>
      <c r="E5" s="58" t="s">
        <v>5</v>
      </c>
      <c r="F5" s="58" t="s">
        <v>6</v>
      </c>
      <c r="G5" s="58" t="s">
        <v>7</v>
      </c>
    </row>
    <row r="6" spans="1:9" ht="25.5" customHeight="1" x14ac:dyDescent="0.25">
      <c r="A6" s="12">
        <v>1</v>
      </c>
      <c r="B6" s="3" t="s">
        <v>19</v>
      </c>
      <c r="C6" s="4"/>
      <c r="D6" s="53"/>
      <c r="E6" s="4">
        <v>20000</v>
      </c>
      <c r="F6" s="4"/>
      <c r="G6" s="4"/>
    </row>
    <row r="7" spans="1:9" ht="51" customHeight="1" x14ac:dyDescent="0.25">
      <c r="A7" s="12">
        <v>2</v>
      </c>
      <c r="B7" s="29" t="s">
        <v>52</v>
      </c>
      <c r="C7" s="4"/>
      <c r="D7" s="5"/>
      <c r="E7" s="4">
        <v>20000</v>
      </c>
      <c r="F7" s="4"/>
      <c r="G7" s="4"/>
    </row>
    <row r="8" spans="1:9" ht="25.5" customHeight="1" x14ac:dyDescent="0.25">
      <c r="A8" s="12">
        <v>3</v>
      </c>
      <c r="B8" s="3" t="s">
        <v>16</v>
      </c>
      <c r="C8" s="4"/>
      <c r="D8" s="5"/>
      <c r="E8" s="4">
        <v>10000</v>
      </c>
      <c r="F8" s="4"/>
      <c r="G8" s="4"/>
    </row>
    <row r="9" spans="1:9" ht="25.5" hidden="1" customHeight="1" x14ac:dyDescent="0.25">
      <c r="A9" s="15">
        <v>4</v>
      </c>
      <c r="B9" s="16" t="s">
        <v>17</v>
      </c>
      <c r="C9" s="7"/>
      <c r="D9" s="17"/>
      <c r="E9" s="7"/>
      <c r="F9" s="7"/>
      <c r="G9" s="7"/>
    </row>
    <row r="10" spans="1:9" ht="25.5" customHeight="1" x14ac:dyDescent="0.25">
      <c r="A10" s="15">
        <v>4</v>
      </c>
      <c r="B10" s="16" t="s">
        <v>24</v>
      </c>
      <c r="C10" s="7">
        <v>70000</v>
      </c>
      <c r="D10" s="17"/>
      <c r="E10" s="7"/>
      <c r="F10" s="7"/>
      <c r="G10" s="7"/>
    </row>
    <row r="11" spans="1:9" ht="25.5" customHeight="1" thickBot="1" x14ac:dyDescent="0.3">
      <c r="A11" s="26"/>
      <c r="B11" s="27" t="s">
        <v>10</v>
      </c>
      <c r="C11" s="196">
        <f>SUM(C6:F10)</f>
        <v>120000</v>
      </c>
      <c r="D11" s="197"/>
      <c r="E11" s="197"/>
      <c r="F11" s="197"/>
      <c r="G11" s="198"/>
      <c r="I11" s="25">
        <f>+C11</f>
        <v>120000</v>
      </c>
    </row>
    <row r="12" spans="1:9" ht="25.5" customHeight="1" thickTop="1" x14ac:dyDescent="0.25"/>
  </sheetData>
  <mergeCells count="7">
    <mergeCell ref="A1:G1"/>
    <mergeCell ref="A3:G3"/>
    <mergeCell ref="C11:G11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42" orientation="portrait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</vt:i4>
      </vt:variant>
    </vt:vector>
  </HeadingPairs>
  <TitlesOfParts>
    <vt:vector size="22" baseType="lpstr">
      <vt:lpstr>สรุป</vt:lpstr>
      <vt:lpstr>33.ทศ.เด็กเล็ก</vt:lpstr>
      <vt:lpstr>33.ทศ. ป.1</vt:lpstr>
      <vt:lpstr>33.ทศ ป.2</vt:lpstr>
      <vt:lpstr>33.ทศ ป.3</vt:lpstr>
      <vt:lpstr>33.ทศ ป.4</vt:lpstr>
      <vt:lpstr>33.พบเพื่อนญี่ปุ่น ป.4</vt:lpstr>
      <vt:lpstr>33.ทศ. ป.5</vt:lpstr>
      <vt:lpstr>33.พบเพื่อนญี่ปุ่น ป.5</vt:lpstr>
      <vt:lpstr>33.ทศ. ป.6</vt:lpstr>
      <vt:lpstr>33.แห่เทียน ป.6</vt:lpstr>
      <vt:lpstr>33.เรียนรู้ อยู่ร่วม</vt:lpstr>
      <vt:lpstr>34.กีฬา</vt:lpstr>
      <vt:lpstr>34.แข่งกีฬาภายนอก</vt:lpstr>
      <vt:lpstr>35.ศูนย์ภูมิปัญญา</vt:lpstr>
      <vt:lpstr>36.สภานักเรียน</vt:lpstr>
      <vt:lpstr>37.สวนพฤษศาสตร์</vt:lpstr>
      <vt:lpstr>38.สารสนเทศ</vt:lpstr>
      <vt:lpstr>38.แท็บแล็ต</vt:lpstr>
      <vt:lpstr>'34.กีฬา'!Print_Titles</vt:lpstr>
      <vt:lpstr>'34.แข่งกีฬาภายนอก'!Print_Titles</vt:lpstr>
      <vt:lpstr>'35.ศูนย์ภูมิปัญญา'!Print_Titles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PSP_POY</dc:creator>
  <cp:lastModifiedBy>psp_nok</cp:lastModifiedBy>
  <cp:lastPrinted>2026-06-12T06:50:54Z</cp:lastPrinted>
  <dcterms:created xsi:type="dcterms:W3CDTF">2025-06-09T00:51:42Z</dcterms:created>
  <dcterms:modified xsi:type="dcterms:W3CDTF">2026-07-02T01:55:34Z</dcterms:modified>
</cp:coreProperties>
</file>